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Лист1" sheetId="1" r:id="rId1"/>
  </sheets>
  <definedNames>
    <definedName name="_xlnm.Print_Area" localSheetId="0">'Лист1'!$A$1:$G$54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<sst xmlns="http://schemas.openxmlformats.org/spreadsheetml/2006/main" count="69" uniqueCount="47">
  <si>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</si>
  <si>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</si>
  <si>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</si>
  <si>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</si>
  <si>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</si>
  <si>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</si>
  <si>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</si>
  <si>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</si>
  <si>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</si>
  <si>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</si>
  <si>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</si>
  <si>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</si>
  <si>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</si>
  <si>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</si>
  <si>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</si>
  <si>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</si>
  <si>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</si>
  <si>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</si>
  <si>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</si>
  <si>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</si>
  <si>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</si>
  <si>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</si>
  <si>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</si>
  <si>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</si>
  <si>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</si>
  <si>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</si>
  <si>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</si>
  <si>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</si>
  <si>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</si>
  <si>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</si>
  <si>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</si>
  <si>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</si>
  <si>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</si>
  <si>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</si>
  <si>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</si>
  <si>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</si>
  <si>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</si>
  <si>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</si>
  <si>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</si>
  <si>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</si>
  <si>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</si>
  <si>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</si>
  <si>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</si>
  <si>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</si>
  <si>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</si>
  <si>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2014 - 2019гг.</t>
  </si>
  <si>
    <t>год 2018г.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</si>
</sst>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53" applyFont="1" applyFill="1" applyBorder="1" applyAlignment="1">
      <alignment vertical="center" wrapText="1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4" fontId="43" fillId="0" borderId="20" xfId="0" applyNumberFormat="1" applyFont="1" applyFill="1" applyBorder="1" applyAlignment="1">
      <alignment horizontal="center" vertical="center"/>
    </xf>
    <xf numFmtId="164" fontId="4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43" fillId="0" borderId="11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right"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164" fontId="43" fillId="0" borderId="15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164" fontId="4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3" fillId="0" borderId="24" xfId="0" applyNumberFormat="1" applyFont="1" applyFill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4" fontId="43" fillId="0" borderId="15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64" fontId="43" fillId="0" borderId="25" xfId="0" applyNumberFormat="1" applyFont="1" applyFill="1" applyBorder="1" applyAlignment="1">
      <alignment horizontal="center" vertical="center"/>
    </xf>
    <xf numFmtId="0" fontId="3" fillId="0" borderId="26" xfId="53" applyFont="1" applyFill="1" applyBorder="1" applyAlignment="1">
      <alignment vertical="center" wrapText="1"/>
      <protection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F26" sqref="F26:G26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2.421875" style="4" bestFit="1" customWidth="1"/>
    <col min="7" max="7" width="12.00390625" style="4" customWidth="1"/>
    <col min="8" max="8" width="9.140625" style="3" customWidth="1"/>
    <col min="9" max="9" width="12.57421875" style="3" customWidth="1"/>
    <col min="10" max="16384" width="9.140625" style="3" customWidth="1"/>
  </cols>
  <sheetData>
    <row r="1" spans="1:7" s="2" customFormat="1" ht="15.75">
      <c r="A1" s="52" t="s">
        <v>6</v>
      </c>
      <c r="B1" s="52"/>
      <c r="C1" s="52"/>
      <c r="D1" s="52"/>
      <c r="E1" s="52"/>
      <c r="F1" s="52"/>
      <c r="G1" s="52"/>
    </row>
    <row r="2" spans="1:7" ht="15.75">
      <c r="A2" s="53" t="s">
        <v>37</v>
      </c>
      <c r="B2" s="53"/>
      <c r="C2" s="53"/>
      <c r="D2" s="53"/>
      <c r="E2" s="53"/>
      <c r="F2" s="53"/>
      <c r="G2" s="53"/>
    </row>
    <row r="3" spans="1:7" ht="15.75">
      <c r="A3" s="52" t="s">
        <v>46</v>
      </c>
      <c r="B3" s="52"/>
      <c r="C3" s="52"/>
      <c r="D3" s="52"/>
      <c r="E3" s="52"/>
      <c r="F3" s="52"/>
      <c r="G3" s="52"/>
    </row>
    <row r="4" ht="16.5" thickBot="1"/>
    <row r="5" spans="1:7" ht="15.75">
      <c r="A5" s="60" t="s">
        <v>0</v>
      </c>
      <c r="B5" s="62" t="s">
        <v>1</v>
      </c>
      <c r="C5" s="64" t="s">
        <v>45</v>
      </c>
      <c r="D5" s="65"/>
      <c r="E5" s="65"/>
      <c r="F5" s="65"/>
      <c r="G5" s="66"/>
    </row>
    <row r="6" spans="1:7" ht="15.75">
      <c r="A6" s="61"/>
      <c r="B6" s="63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54" t="s">
        <v>29</v>
      </c>
      <c r="C8" s="55"/>
      <c r="D8" s="55"/>
      <c r="E8" s="55"/>
      <c r="F8" s="55"/>
      <c r="G8" s="56"/>
    </row>
    <row r="9" spans="1:7" ht="15.75">
      <c r="A9" s="14" t="s">
        <v>17</v>
      </c>
      <c r="B9" s="15" t="s">
        <v>8</v>
      </c>
      <c r="C9" s="16">
        <f>F9</f>
        <v>112409.839</v>
      </c>
      <c r="D9" s="16"/>
      <c r="E9" s="16"/>
      <c r="F9" s="16">
        <v>112409.839</v>
      </c>
      <c r="G9" s="17">
        <f>G18+G26</f>
        <v>34928.01800000001</v>
      </c>
    </row>
    <row r="10" spans="1:7" ht="15.75">
      <c r="A10" s="18" t="s">
        <v>12</v>
      </c>
      <c r="B10" s="19" t="s">
        <v>40</v>
      </c>
      <c r="C10" s="20">
        <f>G10</f>
        <v>34928.01800000001</v>
      </c>
      <c r="D10" s="20"/>
      <c r="E10" s="20"/>
      <c r="F10" s="20"/>
      <c r="G10" s="21">
        <f>G9</f>
        <v>34928.01800000001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34928.01800000001</v>
      </c>
      <c r="D14" s="20"/>
      <c r="E14" s="20"/>
      <c r="F14" s="20"/>
      <c r="G14" s="21">
        <f>G10</f>
        <v>34928.01800000001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5675.072</v>
      </c>
      <c r="D16" s="20"/>
      <c r="E16" s="20"/>
      <c r="F16" s="20">
        <v>5675.072</v>
      </c>
      <c r="G16" s="21"/>
    </row>
    <row r="17" spans="1:7" ht="32.25" thickBot="1">
      <c r="A17" s="18" t="s">
        <v>39</v>
      </c>
      <c r="B17" s="19" t="s">
        <v>33</v>
      </c>
      <c r="C17" s="20">
        <f>F17</f>
        <v>106734.767</v>
      </c>
      <c r="D17" s="20"/>
      <c r="E17" s="20"/>
      <c r="F17" s="20">
        <f>F9-F16</f>
        <v>106734.767</v>
      </c>
      <c r="G17" s="21"/>
    </row>
    <row r="18" spans="1:10" ht="15.75">
      <c r="A18" s="14" t="s">
        <v>14</v>
      </c>
      <c r="B18" s="15" t="s">
        <v>18</v>
      </c>
      <c r="C18" s="16">
        <v>109270.506</v>
      </c>
      <c r="D18" s="16"/>
      <c r="E18" s="16"/>
      <c r="F18" s="16">
        <f>F20+F21+F22</f>
        <v>76265.95700000001</v>
      </c>
      <c r="G18" s="16">
        <f>G20+G21+G22</f>
        <v>33004.549</v>
      </c>
      <c r="I18" s="23">
        <f>C18-C19</f>
        <v>0</v>
      </c>
      <c r="J18" s="23"/>
    </row>
    <row r="19" spans="1:11" ht="15.75">
      <c r="A19" s="18" t="s">
        <v>22</v>
      </c>
      <c r="B19" s="19" t="s">
        <v>19</v>
      </c>
      <c r="C19" s="20">
        <f>F19+G19</f>
        <v>109270.50600000001</v>
      </c>
      <c r="D19" s="20"/>
      <c r="E19" s="20"/>
      <c r="F19" s="20">
        <f>F18</f>
        <v>76265.95700000001</v>
      </c>
      <c r="G19" s="21">
        <f>G18</f>
        <v>33004.549</v>
      </c>
      <c r="I19" s="22"/>
      <c r="J19" s="23"/>
      <c r="K19" s="24"/>
    </row>
    <row r="20" spans="1:11" ht="15.75">
      <c r="A20" s="18"/>
      <c r="B20" s="19" t="s">
        <v>21</v>
      </c>
      <c r="C20" s="20">
        <f>F20</f>
        <v>44898.981</v>
      </c>
      <c r="D20" s="20"/>
      <c r="E20" s="20"/>
      <c r="F20" s="20">
        <v>44898.981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31914.689000000002</v>
      </c>
      <c r="D21" s="20"/>
      <c r="E21" s="20"/>
      <c r="F21" s="20">
        <v>26337.453</v>
      </c>
      <c r="G21" s="21">
        <v>5577.236</v>
      </c>
      <c r="I21" s="25"/>
      <c r="K21" s="25"/>
    </row>
    <row r="22" spans="1:11" ht="31.5">
      <c r="A22" s="18"/>
      <c r="B22" s="19" t="s">
        <v>34</v>
      </c>
      <c r="C22" s="20">
        <f>F22+G22</f>
        <v>32456.836</v>
      </c>
      <c r="D22" s="20"/>
      <c r="E22" s="20"/>
      <c r="F22" s="20">
        <f>SUM(F23:F25)</f>
        <v>5029.523</v>
      </c>
      <c r="G22" s="20">
        <f>SUM(G23:G25)</f>
        <v>27427.313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25.512</v>
      </c>
      <c r="G23" s="21">
        <v>18886.119</v>
      </c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27"/>
      <c r="G24" s="28">
        <v>8541.194</v>
      </c>
      <c r="I24" s="26"/>
      <c r="J24" s="23"/>
      <c r="K24" s="25"/>
    </row>
    <row r="25" spans="1:11" ht="63.75" thickBot="1">
      <c r="A25" s="18"/>
      <c r="B25" s="1" t="s">
        <v>36</v>
      </c>
      <c r="C25" s="20"/>
      <c r="D25" s="20"/>
      <c r="E25" s="20"/>
      <c r="F25" s="27">
        <v>5004.011</v>
      </c>
      <c r="G25" s="28"/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f>C9-C18</f>
        <v>3139.3330000000133</v>
      </c>
      <c r="D26" s="16"/>
      <c r="E26" s="16"/>
      <c r="F26" s="16">
        <f>ROUND(C26*38.73/100,3)</f>
        <v>1215.864</v>
      </c>
      <c r="G26" s="17">
        <f>C26-F26</f>
        <v>1923.4690000000132</v>
      </c>
    </row>
    <row r="27" spans="1:7" ht="16.5" thickBot="1">
      <c r="A27" s="29"/>
      <c r="B27" s="30" t="s">
        <v>31</v>
      </c>
      <c r="C27" s="31">
        <f>C26/C9*100</f>
        <v>2.7927564241062677</v>
      </c>
      <c r="D27" s="31"/>
      <c r="E27" s="31"/>
      <c r="F27" s="31">
        <f>F26/F9*100</f>
        <v>1.0816348558243198</v>
      </c>
      <c r="G27" s="32">
        <f>G26/G9*100</f>
        <v>5.506951468016343</v>
      </c>
    </row>
    <row r="28" spans="1:7" s="2" customFormat="1" ht="16.5" thickBot="1">
      <c r="A28" s="33" t="s">
        <v>24</v>
      </c>
      <c r="B28" s="57" t="s">
        <v>30</v>
      </c>
      <c r="C28" s="58"/>
      <c r="D28" s="58"/>
      <c r="E28" s="58"/>
      <c r="F28" s="58"/>
      <c r="G28" s="59"/>
    </row>
    <row r="29" spans="1:7" ht="15.75">
      <c r="A29" s="34" t="s">
        <v>17</v>
      </c>
      <c r="B29" s="35" t="s">
        <v>26</v>
      </c>
      <c r="C29" s="16">
        <v>20.817</v>
      </c>
      <c r="D29" s="16"/>
      <c r="E29" s="16"/>
      <c r="F29" s="16">
        <f>C29</f>
        <v>20.817</v>
      </c>
      <c r="G29" s="17">
        <f>G38+G46</f>
        <v>5.031</v>
      </c>
    </row>
    <row r="30" spans="1:9" ht="15.75">
      <c r="A30" s="37" t="s">
        <v>12</v>
      </c>
      <c r="B30" s="38" t="s">
        <v>9</v>
      </c>
      <c r="C30" s="20">
        <f>G30</f>
        <v>5.031</v>
      </c>
      <c r="D30" s="20"/>
      <c r="E30" s="20"/>
      <c r="F30" s="20"/>
      <c r="G30" s="21">
        <f>G34</f>
        <v>5.031</v>
      </c>
      <c r="I30" s="23"/>
    </row>
    <row r="31" spans="1:7" ht="15.75">
      <c r="A31" s="37"/>
      <c r="B31" s="38" t="s">
        <v>10</v>
      </c>
      <c r="C31" s="20"/>
      <c r="D31" s="20"/>
      <c r="E31" s="20"/>
      <c r="F31" s="20"/>
      <c r="G31" s="21"/>
    </row>
    <row r="32" spans="1:7" ht="15.75">
      <c r="A32" s="37"/>
      <c r="B32" s="38" t="s">
        <v>3</v>
      </c>
      <c r="C32" s="20"/>
      <c r="D32" s="20"/>
      <c r="E32" s="20"/>
      <c r="F32" s="20"/>
      <c r="G32" s="21"/>
    </row>
    <row r="33" spans="1:7" ht="15.75">
      <c r="A33" s="37"/>
      <c r="B33" s="38" t="s">
        <v>4</v>
      </c>
      <c r="C33" s="20"/>
      <c r="D33" s="20"/>
      <c r="E33" s="20"/>
      <c r="F33" s="20"/>
      <c r="G33" s="21"/>
    </row>
    <row r="34" spans="1:7" ht="15.75">
      <c r="A34" s="37"/>
      <c r="B34" s="38" t="s">
        <v>16</v>
      </c>
      <c r="C34" s="20">
        <f>F34+G34</f>
        <v>5.031</v>
      </c>
      <c r="D34" s="20"/>
      <c r="E34" s="20"/>
      <c r="F34" s="20"/>
      <c r="G34" s="21">
        <f>G29</f>
        <v>5.031</v>
      </c>
    </row>
    <row r="35" spans="1:7" ht="15.75">
      <c r="A35" s="37"/>
      <c r="B35" s="38" t="s">
        <v>5</v>
      </c>
      <c r="C35" s="20"/>
      <c r="D35" s="20"/>
      <c r="E35" s="20"/>
      <c r="F35" s="20"/>
      <c r="G35" s="21"/>
    </row>
    <row r="36" spans="1:7" ht="15.75">
      <c r="A36" s="37" t="s">
        <v>25</v>
      </c>
      <c r="B36" s="38" t="s">
        <v>41</v>
      </c>
      <c r="C36" s="47">
        <f>F36</f>
        <v>1.7</v>
      </c>
      <c r="D36" s="47"/>
      <c r="E36" s="47"/>
      <c r="F36" s="47">
        <v>1.7</v>
      </c>
      <c r="G36" s="39"/>
    </row>
    <row r="37" spans="1:7" ht="16.5" thickBot="1">
      <c r="A37" s="37" t="s">
        <v>44</v>
      </c>
      <c r="B37" s="38" t="s">
        <v>33</v>
      </c>
      <c r="C37" s="31">
        <f>F37</f>
        <v>19.117</v>
      </c>
      <c r="D37" s="31"/>
      <c r="E37" s="31"/>
      <c r="F37" s="31">
        <f>F29-F36</f>
        <v>19.117</v>
      </c>
      <c r="G37" s="32"/>
    </row>
    <row r="38" spans="1:7" ht="15.75">
      <c r="A38" s="34" t="s">
        <v>14</v>
      </c>
      <c r="B38" s="35" t="s">
        <v>27</v>
      </c>
      <c r="C38" s="16">
        <f>F38+G38</f>
        <v>19.901</v>
      </c>
      <c r="D38" s="16"/>
      <c r="E38" s="16"/>
      <c r="F38" s="16">
        <f>F39</f>
        <v>15.431000000000001</v>
      </c>
      <c r="G38" s="16">
        <f>G39</f>
        <v>4.47</v>
      </c>
    </row>
    <row r="39" spans="1:9" ht="15.75">
      <c r="A39" s="37" t="s">
        <v>22</v>
      </c>
      <c r="B39" s="38" t="s">
        <v>19</v>
      </c>
      <c r="C39" s="20">
        <f>C38</f>
        <v>19.901</v>
      </c>
      <c r="D39" s="20"/>
      <c r="E39" s="20"/>
      <c r="F39" s="27">
        <f>SUM(F40:F42)</f>
        <v>15.431000000000001</v>
      </c>
      <c r="G39" s="27">
        <f>SUM(G40:G42)</f>
        <v>4.47</v>
      </c>
      <c r="H39" s="23"/>
      <c r="I39" s="23"/>
    </row>
    <row r="40" spans="1:7" ht="15.75">
      <c r="A40" s="41"/>
      <c r="B40" s="38" t="s">
        <v>21</v>
      </c>
      <c r="C40" s="20">
        <f>F40</f>
        <v>9.358</v>
      </c>
      <c r="D40" s="20"/>
      <c r="E40" s="51"/>
      <c r="F40" s="20">
        <v>9.358</v>
      </c>
      <c r="G40" s="21"/>
    </row>
    <row r="41" spans="1:7" ht="15.75">
      <c r="A41" s="41"/>
      <c r="B41" s="38" t="s">
        <v>20</v>
      </c>
      <c r="C41" s="27">
        <f>F41+G41</f>
        <v>6.920999999999999</v>
      </c>
      <c r="D41" s="20"/>
      <c r="E41" s="20"/>
      <c r="F41" s="20">
        <v>6.071</v>
      </c>
      <c r="G41" s="21">
        <v>0.85</v>
      </c>
    </row>
    <row r="42" spans="1:7" ht="31.5">
      <c r="A42" s="41"/>
      <c r="B42" s="38" t="s">
        <v>34</v>
      </c>
      <c r="C42" s="20">
        <f>F42+G42</f>
        <v>3.622</v>
      </c>
      <c r="D42" s="20"/>
      <c r="E42" s="20"/>
      <c r="F42" s="20">
        <f>SUM(F43:F45)</f>
        <v>0.002</v>
      </c>
      <c r="G42" s="20">
        <f>SUM(G43:G45)</f>
        <v>3.62</v>
      </c>
    </row>
    <row r="43" spans="1:11" ht="15.75">
      <c r="A43" s="18"/>
      <c r="B43" s="19" t="s">
        <v>38</v>
      </c>
      <c r="C43" s="20"/>
      <c r="D43" s="20"/>
      <c r="E43" s="20"/>
      <c r="F43" s="20">
        <v>0.0002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27"/>
      <c r="G44" s="28">
        <v>1.302</v>
      </c>
      <c r="I44" s="26"/>
      <c r="J44" s="23"/>
      <c r="K44" s="25"/>
    </row>
    <row r="45" spans="1:11" ht="63.75" thickBot="1">
      <c r="A45" s="18"/>
      <c r="B45" s="48" t="s">
        <v>36</v>
      </c>
      <c r="C45" s="47"/>
      <c r="D45" s="47"/>
      <c r="E45" s="47"/>
      <c r="F45" s="49">
        <v>0.0018</v>
      </c>
      <c r="G45" s="50">
        <v>2.318</v>
      </c>
      <c r="I45" s="26"/>
      <c r="J45" s="23"/>
      <c r="K45" s="25"/>
    </row>
    <row r="46" spans="1:8" ht="15.75">
      <c r="A46" s="34">
        <v>3</v>
      </c>
      <c r="B46" s="35" t="s">
        <v>28</v>
      </c>
      <c r="C46" s="36">
        <f>F46+G46</f>
        <v>0.9159999999999996</v>
      </c>
      <c r="D46" s="36"/>
      <c r="E46" s="36"/>
      <c r="F46" s="36">
        <f>F29-F38-G29</f>
        <v>0.35499999999999954</v>
      </c>
      <c r="G46" s="40">
        <v>0.561</v>
      </c>
      <c r="H46" s="23"/>
    </row>
    <row r="47" spans="1:7" ht="16.5" thickBot="1">
      <c r="A47" s="42"/>
      <c r="B47" s="43" t="s">
        <v>11</v>
      </c>
      <c r="C47" s="44">
        <f>ROUND(C46/C29*100,2)</f>
        <v>4.4</v>
      </c>
      <c r="D47" s="44"/>
      <c r="E47" s="44"/>
      <c r="F47" s="44">
        <f>F46/F29*100</f>
        <v>1.705336984195607</v>
      </c>
      <c r="G47" s="45">
        <f>G46/G29*100</f>
        <v>11.150864639236733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46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70" r:id="rId3"/>
  <ignoredErrors>
    <ignoredError sqref="A9 A20:A22 A38 A18 A29:A35 A26" numberStoredAsText="1"/>
    <ignoredError sqref="C20" formula="1"/>
    <ignoredError sqref="G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2019-02-25T13:18:03Z</dcterms:modified>
  <cp:category/>
  <cp:version/>
  <cp:contentType/>
  <cp:contentStatus/>
</cp:coreProperties>
</file>