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Лист1" sheetId="1" r:id="rId1"/>
  </sheets>
  <definedNames>
    <definedName name="_xlnm.Print_Area" localSheetId="0">Лист1!$A$1:$G$51</definedName>
  </definedNames>
  <calcPr calcId="124519"/>
</workbook>
</file>

<file path=xl/calcChain.xml><?xml version="1.0" encoding="utf-8"?>
<calcChain xmlns="http://schemas.openxmlformats.org/spreadsheetml/2006/main">
  <c r="G29" i="1"/>
  <c r="G42" l="1"/>
  <c r="F26" l="1"/>
  <c r="G26"/>
  <c r="F17" l="1"/>
  <c r="C21" l="1"/>
  <c r="C17" l="1"/>
  <c r="F22" l="1"/>
  <c r="F19" s="1"/>
  <c r="G22"/>
  <c r="G19" l="1"/>
  <c r="C19" s="1"/>
  <c r="G9"/>
  <c r="G10" s="1"/>
  <c r="C20"/>
  <c r="C10" l="1"/>
  <c r="G14"/>
  <c r="C14" s="1"/>
  <c r="C36"/>
  <c r="C16" l="1"/>
  <c r="C9"/>
  <c r="C44"/>
  <c r="C42"/>
  <c r="C41"/>
  <c r="C40"/>
  <c r="G39"/>
  <c r="G38" s="1"/>
  <c r="F39"/>
  <c r="C39"/>
  <c r="F38"/>
  <c r="F29"/>
  <c r="F37" s="1"/>
  <c r="C37" s="1"/>
  <c r="C26" l="1"/>
  <c r="C27" s="1"/>
  <c r="C22"/>
  <c r="F44"/>
  <c r="F27" l="1"/>
  <c r="G27" l="1"/>
  <c r="G44"/>
  <c r="G30" l="1"/>
  <c r="C30" l="1"/>
  <c r="C34" s="1"/>
  <c r="G34"/>
</calcChain>
</file>

<file path=xl/sharedStrings.xml><?xml version="1.0" encoding="utf-8"?>
<sst xmlns="http://schemas.openxmlformats.org/spreadsheetml/2006/main" count="65" uniqueCount="47">
  <si>
    <t>№
п/п</t>
  </si>
  <si>
    <t>Показатель</t>
  </si>
  <si>
    <t>Всего</t>
  </si>
  <si>
    <t>ВН</t>
  </si>
  <si>
    <t>СН1</t>
  </si>
  <si>
    <t>НН</t>
  </si>
  <si>
    <t>I</t>
  </si>
  <si>
    <t>Поступление эл. энергии в сеть, всего</t>
  </si>
  <si>
    <t>из смежной сети, всего</t>
  </si>
  <si>
    <t>в том числе из сети</t>
  </si>
  <si>
    <t>то же в % (п. 2 / п.1)</t>
  </si>
  <si>
    <t>1.1</t>
  </si>
  <si>
    <t>1.2.</t>
  </si>
  <si>
    <t>2</t>
  </si>
  <si>
    <t>3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</si>
  <si>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</si>
  <si>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</si>
  <si>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</si>
  <si>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</si>
  <si>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</si>
  <si>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Население и приравненные к нему категории потребителей</t>
  </si>
  <si>
    <t>Переток в ССО</t>
  </si>
  <si>
    <t>2.1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</si>
  <si>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</si>
  <si>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</si>
  <si>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</si>
  <si>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</si>
  <si>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</si>
  <si>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</si>
  <si>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</si>
  <si>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</si>
  <si>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</si>
  <si>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Поступление электроэнергии от других организаций</t>
  </si>
  <si>
    <t>Население и приравненные к нему категории потребителей, в т.ч.:</t>
  </si>
  <si>
    <t>проживающее в городских населенных пунктах в домах, не оборудованных стационарными электроплитами и (или) электроотопительными установками и приравненные к ним (гп)</t>
  </si>
  <si>
    <t>проживающее в городских населенных пунктах в домах, оборудованных стационарными электроплитами и (или) электроотопительными установками и приравненные к ним (эп)</t>
  </si>
  <si>
    <t>сетевой организации ИП Кацман В.В.</t>
  </si>
  <si>
    <t>хоз. постройки</t>
  </si>
  <si>
    <t>1.3.</t>
  </si>
  <si>
    <t>Из смежной сети, всего</t>
  </si>
  <si>
    <t>Из сети ЕНЭС</t>
  </si>
  <si>
    <t xml:space="preserve">Индивидуальный предприниматель </t>
  </si>
  <si>
    <t>В.В. Кацман</t>
  </si>
  <si>
    <t>1.3</t>
  </si>
  <si>
    <t>Период регулирования 2014 - 2019гг.</t>
  </si>
  <si>
    <t>год 2018-2019г.</t>
  </si>
  <si>
    <t>ПРОГНОЗНЫЙ БАЛАНС ЭЛЕКТРИЧЕСКОЙ ЭНЕРГИИ И МОЩНОСТИ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</si>
</sst>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ahoma"/>
      <family val="2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9" fontId="4" fillId="0" borderId="0" applyBorder="0">
      <alignment vertical="top"/>
    </xf>
    <xf numFmtId="0" fontId="7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5" xfId="0" applyFont="1" applyBorder="1"/>
    <xf numFmtId="0" fontId="1" fillId="0" borderId="8" xfId="0" applyFont="1" applyBorder="1"/>
    <xf numFmtId="49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6" fillId="0" borderId="0" xfId="0" applyFont="1"/>
    <xf numFmtId="49" fontId="5" fillId="0" borderId="11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164" fontId="1" fillId="0" borderId="21" xfId="0" applyNumberFormat="1" applyFont="1" applyFill="1" applyBorder="1" applyAlignment="1">
      <alignment horizontal="center"/>
    </xf>
    <xf numFmtId="164" fontId="1" fillId="0" borderId="22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164" fontId="1" fillId="0" borderId="10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2" fillId="0" borderId="23" xfId="2" applyFont="1" applyFill="1" applyBorder="1" applyAlignment="1">
      <alignment vertical="center" wrapText="1"/>
    </xf>
    <xf numFmtId="164" fontId="1" fillId="0" borderId="26" xfId="0" applyNumberFormat="1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  <xf numFmtId="49" fontId="2" fillId="0" borderId="19" xfId="0" applyNumberFormat="1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left" wrapText="1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wrapText="1"/>
    </xf>
    <xf numFmtId="49" fontId="2" fillId="0" borderId="8" xfId="0" applyNumberFormat="1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left" wrapText="1"/>
    </xf>
    <xf numFmtId="164" fontId="2" fillId="0" borderId="7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164" fontId="2" fillId="0" borderId="3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center" vertical="center"/>
    </xf>
    <xf numFmtId="164" fontId="1" fillId="0" borderId="22" xfId="0" applyNumberFormat="1" applyFont="1" applyFill="1" applyBorder="1" applyAlignment="1">
      <alignment horizontal="center" vertical="center"/>
    </xf>
    <xf numFmtId="164" fontId="1" fillId="0" borderId="25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3">
    <cellStyle name="Обычный" xfId="0" builtinId="0"/>
    <cellStyle name="Обычный 10" xfId="1"/>
    <cellStyle name="Обычный_варианты Приложения к протоколу 21.10.08 по ТСО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workbookViewId="0">
      <pane ySplit="7" topLeftCell="A8" activePane="bottomLeft" state="frozen"/>
      <selection pane="bottomLeft" activeCell="I47" sqref="I47"/>
    </sheetView>
  </sheetViews>
  <sheetFormatPr defaultColWidth="9.140625" defaultRowHeight="15.75"/>
  <cols>
    <col min="1" max="1" width="7.28515625" style="1" customWidth="1"/>
    <col min="2" max="2" width="57.28515625" style="1" customWidth="1"/>
    <col min="3" max="3" width="15.140625" style="14" customWidth="1"/>
    <col min="4" max="5" width="9.28515625" style="14" bestFit="1" customWidth="1"/>
    <col min="6" max="6" width="14.28515625" style="14" bestFit="1" customWidth="1"/>
    <col min="7" max="7" width="16.5703125" style="14" customWidth="1"/>
    <col min="8" max="9" width="10.140625" style="1" bestFit="1" customWidth="1"/>
    <col min="10" max="10" width="14.5703125" style="1" customWidth="1"/>
    <col min="11" max="16384" width="9.140625" style="1"/>
  </cols>
  <sheetData>
    <row r="1" spans="1:7" s="2" customFormat="1">
      <c r="A1" s="45" t="s">
        <v>46</v>
      </c>
      <c r="B1" s="45"/>
      <c r="C1" s="45"/>
      <c r="D1" s="45"/>
      <c r="E1" s="45"/>
      <c r="F1" s="45"/>
      <c r="G1" s="45"/>
    </row>
    <row r="2" spans="1:7">
      <c r="A2" s="46" t="s">
        <v>36</v>
      </c>
      <c r="B2" s="46"/>
      <c r="C2" s="46"/>
      <c r="D2" s="46"/>
      <c r="E2" s="46"/>
      <c r="F2" s="46"/>
      <c r="G2" s="46"/>
    </row>
    <row r="3" spans="1:7">
      <c r="A3" s="45" t="s">
        <v>45</v>
      </c>
      <c r="B3" s="45"/>
      <c r="C3" s="45"/>
      <c r="D3" s="45"/>
      <c r="E3" s="45"/>
      <c r="F3" s="45"/>
      <c r="G3" s="45"/>
    </row>
    <row r="4" spans="1:7" ht="16.5" thickBot="1"/>
    <row r="5" spans="1:7">
      <c r="A5" s="53" t="s">
        <v>0</v>
      </c>
      <c r="B5" s="55" t="s">
        <v>1</v>
      </c>
      <c r="C5" s="57" t="s">
        <v>44</v>
      </c>
      <c r="D5" s="58"/>
      <c r="E5" s="58"/>
      <c r="F5" s="58"/>
      <c r="G5" s="59"/>
    </row>
    <row r="6" spans="1:7">
      <c r="A6" s="54"/>
      <c r="B6" s="56"/>
      <c r="C6" s="15" t="s">
        <v>2</v>
      </c>
      <c r="D6" s="15" t="s">
        <v>3</v>
      </c>
      <c r="E6" s="15" t="s">
        <v>4</v>
      </c>
      <c r="F6" s="15" t="s">
        <v>15</v>
      </c>
      <c r="G6" s="16" t="s">
        <v>5</v>
      </c>
    </row>
    <row r="7" spans="1:7" s="21" customFormat="1" ht="16.5" thickBot="1">
      <c r="A7" s="17">
        <v>1</v>
      </c>
      <c r="B7" s="18">
        <v>2</v>
      </c>
      <c r="C7" s="19">
        <v>3</v>
      </c>
      <c r="D7" s="19">
        <v>4</v>
      </c>
      <c r="E7" s="19">
        <v>5</v>
      </c>
      <c r="F7" s="19">
        <v>6</v>
      </c>
      <c r="G7" s="20">
        <v>7</v>
      </c>
    </row>
    <row r="8" spans="1:7" s="3" customFormat="1" ht="16.5" thickBot="1">
      <c r="A8" s="4" t="s">
        <v>6</v>
      </c>
      <c r="B8" s="47" t="s">
        <v>29</v>
      </c>
      <c r="C8" s="48"/>
      <c r="D8" s="48"/>
      <c r="E8" s="48"/>
      <c r="F8" s="48"/>
      <c r="G8" s="49"/>
    </row>
    <row r="9" spans="1:7">
      <c r="A9" s="35" t="s">
        <v>16</v>
      </c>
      <c r="B9" s="36" t="s">
        <v>7</v>
      </c>
      <c r="C9" s="23">
        <f>F9</f>
        <v>103855</v>
      </c>
      <c r="D9" s="23"/>
      <c r="E9" s="23"/>
      <c r="F9" s="23">
        <v>103855</v>
      </c>
      <c r="G9" s="24">
        <f>G18+G26</f>
        <v>30213.039000000001</v>
      </c>
    </row>
    <row r="10" spans="1:7">
      <c r="A10" s="37" t="s">
        <v>11</v>
      </c>
      <c r="B10" s="38" t="s">
        <v>39</v>
      </c>
      <c r="C10" s="25">
        <f>G10</f>
        <v>30213.039000000001</v>
      </c>
      <c r="D10" s="25"/>
      <c r="E10" s="25"/>
      <c r="F10" s="25"/>
      <c r="G10" s="26">
        <f>G9</f>
        <v>30213.039000000001</v>
      </c>
    </row>
    <row r="11" spans="1:7">
      <c r="A11" s="37"/>
      <c r="B11" s="38" t="s">
        <v>9</v>
      </c>
      <c r="C11" s="25"/>
      <c r="D11" s="25"/>
      <c r="E11" s="25"/>
      <c r="F11" s="25"/>
      <c r="G11" s="26"/>
    </row>
    <row r="12" spans="1:7">
      <c r="A12" s="37"/>
      <c r="B12" s="38" t="s">
        <v>3</v>
      </c>
      <c r="C12" s="25"/>
      <c r="D12" s="25"/>
      <c r="E12" s="25"/>
      <c r="F12" s="25"/>
      <c r="G12" s="26"/>
    </row>
    <row r="13" spans="1:7">
      <c r="A13" s="37"/>
      <c r="B13" s="38" t="s">
        <v>4</v>
      </c>
      <c r="C13" s="25"/>
      <c r="D13" s="25"/>
      <c r="E13" s="25"/>
      <c r="F13" s="25"/>
      <c r="G13" s="26"/>
    </row>
    <row r="14" spans="1:7">
      <c r="A14" s="37"/>
      <c r="B14" s="38" t="s">
        <v>15</v>
      </c>
      <c r="C14" s="25">
        <f>G14</f>
        <v>30213.039000000001</v>
      </c>
      <c r="D14" s="25"/>
      <c r="E14" s="25"/>
      <c r="F14" s="25"/>
      <c r="G14" s="26">
        <f>G10</f>
        <v>30213.039000000001</v>
      </c>
    </row>
    <row r="15" spans="1:7">
      <c r="A15" s="37"/>
      <c r="B15" s="38" t="s">
        <v>5</v>
      </c>
      <c r="C15" s="25"/>
      <c r="D15" s="25"/>
      <c r="E15" s="25"/>
      <c r="F15" s="25"/>
      <c r="G15" s="26"/>
    </row>
    <row r="16" spans="1:7">
      <c r="A16" s="37" t="s">
        <v>12</v>
      </c>
      <c r="B16" s="38" t="s">
        <v>40</v>
      </c>
      <c r="C16" s="25">
        <f>F16</f>
        <v>7413.3040000000001</v>
      </c>
      <c r="D16" s="25"/>
      <c r="E16" s="25"/>
      <c r="F16" s="41">
        <v>7413.3040000000001</v>
      </c>
      <c r="G16" s="26"/>
    </row>
    <row r="17" spans="1:11" ht="16.5" thickBot="1">
      <c r="A17" s="37" t="s">
        <v>38</v>
      </c>
      <c r="B17" s="38" t="s">
        <v>32</v>
      </c>
      <c r="C17" s="25">
        <f>F17</f>
        <v>96441.695999999996</v>
      </c>
      <c r="D17" s="25"/>
      <c r="E17" s="25"/>
      <c r="F17" s="25">
        <f>F9-F16</f>
        <v>96441.695999999996</v>
      </c>
      <c r="G17" s="26"/>
    </row>
    <row r="18" spans="1:11">
      <c r="A18" s="35" t="s">
        <v>13</v>
      </c>
      <c r="B18" s="36" t="s">
        <v>17</v>
      </c>
      <c r="C18" s="23">
        <v>99285</v>
      </c>
      <c r="D18" s="23"/>
      <c r="E18" s="23"/>
      <c r="F18" s="23">
        <v>71872</v>
      </c>
      <c r="G18" s="23">
        <v>27413</v>
      </c>
    </row>
    <row r="19" spans="1:11">
      <c r="A19" s="37" t="s">
        <v>22</v>
      </c>
      <c r="B19" s="38" t="s">
        <v>18</v>
      </c>
      <c r="C19" s="25">
        <f>F19+G19</f>
        <v>99285</v>
      </c>
      <c r="D19" s="25"/>
      <c r="E19" s="25"/>
      <c r="F19" s="25">
        <f>F18</f>
        <v>71872</v>
      </c>
      <c r="G19" s="26">
        <f>G18</f>
        <v>27413</v>
      </c>
      <c r="I19" s="34"/>
      <c r="J19" s="22"/>
      <c r="K19" s="28"/>
    </row>
    <row r="20" spans="1:11">
      <c r="A20" s="37"/>
      <c r="B20" s="38" t="s">
        <v>21</v>
      </c>
      <c r="C20" s="25">
        <f>F20</f>
        <v>50563</v>
      </c>
      <c r="D20" s="25"/>
      <c r="E20" s="25"/>
      <c r="F20" s="25">
        <v>50563</v>
      </c>
      <c r="G20" s="26"/>
      <c r="I20" s="27"/>
      <c r="K20" s="22"/>
    </row>
    <row r="21" spans="1:11">
      <c r="A21" s="37"/>
      <c r="B21" s="38" t="s">
        <v>19</v>
      </c>
      <c r="C21" s="25">
        <f>F21+G21</f>
        <v>24291</v>
      </c>
      <c r="D21" s="25"/>
      <c r="E21" s="25"/>
      <c r="F21" s="25">
        <v>21308</v>
      </c>
      <c r="G21" s="26">
        <v>2983</v>
      </c>
      <c r="I21" s="27"/>
      <c r="K21" s="27"/>
    </row>
    <row r="22" spans="1:11" ht="31.5">
      <c r="A22" s="37"/>
      <c r="B22" s="38" t="s">
        <v>33</v>
      </c>
      <c r="C22" s="25">
        <f>F22+G22</f>
        <v>24431</v>
      </c>
      <c r="D22" s="25"/>
      <c r="E22" s="25"/>
      <c r="F22" s="25">
        <f>SUM(F23:F25)</f>
        <v>2882.1219999999998</v>
      </c>
      <c r="G22" s="25">
        <f>SUM(G23:G25)</f>
        <v>21548.878000000001</v>
      </c>
      <c r="I22" s="31"/>
      <c r="J22" s="22"/>
      <c r="K22" s="27"/>
    </row>
    <row r="23" spans="1:11">
      <c r="A23" s="37"/>
      <c r="B23" s="38" t="s">
        <v>37</v>
      </c>
      <c r="C23" s="25"/>
      <c r="D23" s="25"/>
      <c r="E23" s="25"/>
      <c r="F23" s="25">
        <v>1</v>
      </c>
      <c r="G23" s="26"/>
      <c r="I23" s="31"/>
      <c r="J23" s="22"/>
      <c r="K23" s="27"/>
    </row>
    <row r="24" spans="1:11" ht="63">
      <c r="A24" s="37"/>
      <c r="B24" s="32" t="s">
        <v>34</v>
      </c>
      <c r="C24" s="25"/>
      <c r="D24" s="25"/>
      <c r="E24" s="25"/>
      <c r="F24" s="41"/>
      <c r="G24" s="42">
        <v>8786</v>
      </c>
      <c r="I24" s="31"/>
      <c r="J24" s="22"/>
      <c r="K24" s="27"/>
    </row>
    <row r="25" spans="1:11" ht="63.75" thickBot="1">
      <c r="A25" s="37"/>
      <c r="B25" s="32" t="s">
        <v>35</v>
      </c>
      <c r="C25" s="25"/>
      <c r="D25" s="25"/>
      <c r="E25" s="25"/>
      <c r="F25" s="41">
        <v>2881.1219999999998</v>
      </c>
      <c r="G25" s="42">
        <v>12762.878000000001</v>
      </c>
      <c r="H25" s="27"/>
      <c r="I25" s="27"/>
      <c r="K25" s="27"/>
    </row>
    <row r="26" spans="1:11">
      <c r="A26" s="35" t="s">
        <v>14</v>
      </c>
      <c r="B26" s="36" t="s">
        <v>23</v>
      </c>
      <c r="C26" s="23">
        <f>C9-C18</f>
        <v>4570</v>
      </c>
      <c r="D26" s="23"/>
      <c r="E26" s="23"/>
      <c r="F26" s="60">
        <f>ROUND(C26*38.73/100,3)</f>
        <v>1769.961</v>
      </c>
      <c r="G26" s="61">
        <f>C26-F26</f>
        <v>2800.0389999999998</v>
      </c>
    </row>
    <row r="27" spans="1:11" ht="16.5" thickBot="1">
      <c r="A27" s="39"/>
      <c r="B27" s="40" t="s">
        <v>31</v>
      </c>
      <c r="C27" s="43">
        <f>C26/C9*100</f>
        <v>4.4003658947571136</v>
      </c>
      <c r="D27" s="43"/>
      <c r="E27" s="43"/>
      <c r="F27" s="43">
        <f>F26/F9*100</f>
        <v>1.70426171103943</v>
      </c>
      <c r="G27" s="44">
        <f>G26/G9*100</f>
        <v>9.2676509635459041</v>
      </c>
    </row>
    <row r="28" spans="1:11" s="2" customFormat="1" ht="16.5" thickBot="1">
      <c r="A28" s="13" t="s">
        <v>24</v>
      </c>
      <c r="B28" s="50" t="s">
        <v>30</v>
      </c>
      <c r="C28" s="51"/>
      <c r="D28" s="51"/>
      <c r="E28" s="51"/>
      <c r="F28" s="51"/>
      <c r="G28" s="52"/>
    </row>
    <row r="29" spans="1:11">
      <c r="A29" s="7" t="s">
        <v>16</v>
      </c>
      <c r="B29" s="8" t="s">
        <v>26</v>
      </c>
      <c r="C29" s="23">
        <v>20.817</v>
      </c>
      <c r="D29" s="23"/>
      <c r="E29" s="23"/>
      <c r="F29" s="23">
        <f>C29</f>
        <v>20.817</v>
      </c>
      <c r="G29" s="24">
        <f>G38+G43</f>
        <v>5.0309999999999997</v>
      </c>
    </row>
    <row r="30" spans="1:11">
      <c r="A30" s="9" t="s">
        <v>11</v>
      </c>
      <c r="B30" s="10" t="s">
        <v>8</v>
      </c>
      <c r="C30" s="25">
        <f>G30</f>
        <v>5.0309999999999997</v>
      </c>
      <c r="D30" s="25"/>
      <c r="E30" s="25"/>
      <c r="F30" s="25"/>
      <c r="G30" s="26">
        <f>G29</f>
        <v>5.0309999999999997</v>
      </c>
      <c r="I30" s="22"/>
    </row>
    <row r="31" spans="1:11">
      <c r="A31" s="9"/>
      <c r="B31" s="10" t="s">
        <v>9</v>
      </c>
      <c r="C31" s="25"/>
      <c r="D31" s="25"/>
      <c r="E31" s="25"/>
      <c r="F31" s="25"/>
      <c r="G31" s="26"/>
    </row>
    <row r="32" spans="1:11">
      <c r="A32" s="9"/>
      <c r="B32" s="10" t="s">
        <v>3</v>
      </c>
      <c r="C32" s="25"/>
      <c r="D32" s="25"/>
      <c r="E32" s="25"/>
      <c r="F32" s="25"/>
      <c r="G32" s="26"/>
    </row>
    <row r="33" spans="1:9">
      <c r="A33" s="9"/>
      <c r="B33" s="10" t="s">
        <v>4</v>
      </c>
      <c r="C33" s="25"/>
      <c r="D33" s="25"/>
      <c r="E33" s="25"/>
      <c r="F33" s="25"/>
      <c r="G33" s="26"/>
    </row>
    <row r="34" spans="1:9">
      <c r="A34" s="9"/>
      <c r="B34" s="10" t="s">
        <v>15</v>
      </c>
      <c r="C34" s="25">
        <f>C30</f>
        <v>5.0309999999999997</v>
      </c>
      <c r="D34" s="25"/>
      <c r="E34" s="25"/>
      <c r="F34" s="25"/>
      <c r="G34" s="26">
        <f>G30</f>
        <v>5.0309999999999997</v>
      </c>
    </row>
    <row r="35" spans="1:9">
      <c r="A35" s="9"/>
      <c r="B35" s="10" t="s">
        <v>5</v>
      </c>
      <c r="C35" s="25"/>
      <c r="D35" s="25"/>
      <c r="E35" s="25"/>
      <c r="F35" s="25"/>
      <c r="G35" s="26"/>
    </row>
    <row r="36" spans="1:9">
      <c r="A36" s="9" t="s">
        <v>25</v>
      </c>
      <c r="B36" s="10" t="s">
        <v>40</v>
      </c>
      <c r="C36" s="62">
        <f>F36</f>
        <v>1.7</v>
      </c>
      <c r="D36" s="62"/>
      <c r="E36" s="62"/>
      <c r="F36" s="62">
        <v>1.7</v>
      </c>
      <c r="G36" s="33"/>
    </row>
    <row r="37" spans="1:9" ht="16.5" thickBot="1">
      <c r="A37" s="9" t="s">
        <v>43</v>
      </c>
      <c r="B37" s="10" t="s">
        <v>32</v>
      </c>
      <c r="C37" s="29">
        <f>F37</f>
        <v>19.117000000000001</v>
      </c>
      <c r="D37" s="29"/>
      <c r="E37" s="29"/>
      <c r="F37" s="29">
        <f>F29-F36</f>
        <v>19.117000000000001</v>
      </c>
      <c r="G37" s="30"/>
    </row>
    <row r="38" spans="1:9">
      <c r="A38" s="7" t="s">
        <v>13</v>
      </c>
      <c r="B38" s="8" t="s">
        <v>27</v>
      </c>
      <c r="C38" s="23">
        <v>19.899000000000001</v>
      </c>
      <c r="D38" s="23"/>
      <c r="E38" s="23"/>
      <c r="F38" s="23">
        <f>F39</f>
        <v>15.429</v>
      </c>
      <c r="G38" s="24">
        <f>G39</f>
        <v>4.47</v>
      </c>
    </row>
    <row r="39" spans="1:9">
      <c r="A39" s="9" t="s">
        <v>22</v>
      </c>
      <c r="B39" s="10" t="s">
        <v>18</v>
      </c>
      <c r="C39" s="25">
        <f>C38</f>
        <v>19.899000000000001</v>
      </c>
      <c r="D39" s="25"/>
      <c r="E39" s="25"/>
      <c r="F39" s="41">
        <f>F40+F41+F42</f>
        <v>15.429</v>
      </c>
      <c r="G39" s="41">
        <f>G40+G41+G42</f>
        <v>4.47</v>
      </c>
      <c r="H39" s="22"/>
      <c r="I39" s="22"/>
    </row>
    <row r="40" spans="1:9">
      <c r="A40" s="5"/>
      <c r="B40" s="10" t="s">
        <v>21</v>
      </c>
      <c r="C40" s="25">
        <f>F40</f>
        <v>9.3580000000000005</v>
      </c>
      <c r="D40" s="25"/>
      <c r="E40" s="63"/>
      <c r="F40" s="25">
        <v>9.3580000000000005</v>
      </c>
      <c r="G40" s="26"/>
    </row>
    <row r="41" spans="1:9">
      <c r="A41" s="5"/>
      <c r="B41" s="10" t="s">
        <v>19</v>
      </c>
      <c r="C41" s="25">
        <f>F41</f>
        <v>6.0709999999999997</v>
      </c>
      <c r="D41" s="25"/>
      <c r="E41" s="25"/>
      <c r="F41" s="25">
        <v>6.0709999999999997</v>
      </c>
      <c r="G41" s="26">
        <v>0.85</v>
      </c>
    </row>
    <row r="42" spans="1:9" ht="32.25" thickBot="1">
      <c r="A42" s="6"/>
      <c r="B42" s="11" t="s">
        <v>20</v>
      </c>
      <c r="C42" s="29">
        <f>F42+G42</f>
        <v>3.62</v>
      </c>
      <c r="D42" s="29"/>
      <c r="E42" s="29"/>
      <c r="F42" s="29"/>
      <c r="G42" s="30">
        <f>1.302+2.318</f>
        <v>3.62</v>
      </c>
    </row>
    <row r="43" spans="1:9">
      <c r="A43" s="7">
        <v>3</v>
      </c>
      <c r="B43" s="8" t="s">
        <v>28</v>
      </c>
      <c r="C43" s="23">
        <v>0.91600000000000004</v>
      </c>
      <c r="D43" s="23"/>
      <c r="E43" s="23"/>
      <c r="F43" s="60">
        <v>0.35499999999999998</v>
      </c>
      <c r="G43" s="61">
        <v>0.56100000000000005</v>
      </c>
      <c r="H43" s="22"/>
    </row>
    <row r="44" spans="1:9" ht="16.5" thickBot="1">
      <c r="A44" s="6"/>
      <c r="B44" s="11" t="s">
        <v>10</v>
      </c>
      <c r="C44" s="43">
        <f>ROUND(C43/C29*100,2)</f>
        <v>4.4000000000000004</v>
      </c>
      <c r="D44" s="43"/>
      <c r="E44" s="43"/>
      <c r="F44" s="43">
        <f>F43/F29*100</f>
        <v>1.7053369841956094</v>
      </c>
      <c r="G44" s="44">
        <f>G43/G29*100</f>
        <v>11.150864639236733</v>
      </c>
    </row>
    <row r="45" spans="1:9">
      <c r="H45" s="22"/>
    </row>
    <row r="47" spans="1:9">
      <c r="B47" s="1" t="s">
        <v>41</v>
      </c>
      <c r="E47" s="14" t="s">
        <v>42</v>
      </c>
    </row>
    <row r="50" spans="2:2">
      <c r="B50" s="12"/>
    </row>
  </sheetData>
  <mergeCells count="8">
    <mergeCell ref="A1:G1"/>
    <mergeCell ref="A2:G2"/>
    <mergeCell ref="A3:G3"/>
    <mergeCell ref="B8:G8"/>
    <mergeCell ref="B28:G28"/>
    <mergeCell ref="A5:A6"/>
    <mergeCell ref="B5:B6"/>
    <mergeCell ref="C5:G5"/>
  </mergeCells>
  <pageMargins left="0.7" right="0.7" top="0.75" bottom="0.75" header="0.3" footer="0.3"/>
  <pageSetup paperSize="9" scale="67" orientation="portrait" r:id="rId1"/>
  <ignoredErrors>
    <ignoredError sqref="A9 A20:A22 A38 A18 A29:A35 A26" numberStoredAsText="1"/>
    <ignoredError sqref="C20" formula="1"/>
    <ignoredError sqref="F22:G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2018-02-28T07:24:35Z</dcterms:modified>
</cp:coreProperties>
</file>