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05" windowHeight="12360" activeTab="0"/>
  </bookViews>
  <sheets>
    <sheet name="Лист1" sheetId="1" r:id="rId1"/>
  </sheets>
  <definedNames>
    <definedName name="_xlnm.Print_Area" localSheetId="0">'Лист1'!$A$1:$G$54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2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 МагнитЭнерго (прямой);</t>
        </r>
      </text>
    </comment>
  </commentList>
</comments>
</file>

<file path=xl/sharedStrings.xml><?xml version="1.0" encoding="utf-8"?>
<sst xmlns="http://schemas.openxmlformats.org/spreadsheetml/2006/main" count="69" uniqueCount="47">
  <si>
    <t>№
п/п</t>
  </si>
  <si>
    <t>Показатель</t>
  </si>
  <si>
    <t>Всего</t>
  </si>
  <si>
    <t>ВН</t>
  </si>
  <si>
    <t>СН1</t>
  </si>
  <si>
    <t>НН</t>
  </si>
  <si>
    <t>БАЛАНС ЭЛЕКТРИЧЕСКОЙ ЭНЕРГИИ И МОЩНОСТИ</t>
  </si>
  <si>
    <t>I</t>
  </si>
  <si>
    <t>Поступление эл. энергии в сеть, всего</t>
  </si>
  <si>
    <t>из смежной сети, всего</t>
  </si>
  <si>
    <t>в том числе из сети</t>
  </si>
  <si>
    <t>то же в % (п. 2 / п.1)</t>
  </si>
  <si>
    <t>1.1</t>
  </si>
  <si>
    <t>1.2.</t>
  </si>
  <si>
    <t>2</t>
  </si>
  <si>
    <t>3</t>
  </si>
  <si>
    <t>СН2</t>
  </si>
  <si>
    <t>1</t>
  </si>
  <si>
    <t>Отпуск эл. энергии из сети, всего</t>
  </si>
  <si>
    <t>в том числе по категориям потребителей</t>
  </si>
  <si>
    <t>Юридические лица</t>
  </si>
  <si>
    <t>Переток в ССО</t>
  </si>
  <si>
    <t>2.1</t>
  </si>
  <si>
    <t>Потери эл. энергии, всего</t>
  </si>
  <si>
    <t>II</t>
  </si>
  <si>
    <t>1.2</t>
  </si>
  <si>
    <t>Поступление мощности в сеть, всего</t>
  </si>
  <si>
    <t>Отпуск мощности из сети, всего</t>
  </si>
  <si>
    <t>Потери мощности, всего</t>
  </si>
  <si>
    <t>Электрическая энергия, тыс. кВтч</t>
  </si>
  <si>
    <t>Мощность, МВт</t>
  </si>
  <si>
    <t xml:space="preserve">то же в % </t>
  </si>
  <si>
    <t>исп. Лукьянова А.А.</t>
  </si>
  <si>
    <t>Поступление электроэнергии от других организаций</t>
  </si>
  <si>
    <t>Население и приравненные к нему категории потребителей, в т.ч.:</t>
  </si>
  <si>
    <t>проживающее в городских населенных пунктах в домах, не оборудованных стационарными электроплитами и (или) электроотопительными установками и приравненные к ним (гп)</t>
  </si>
  <si>
    <t>проживающее в городских населенных пунктах в домах, оборудованных стационарными электроплитами и (или) электроотопительными установками и приравненные к ним (эп)</t>
  </si>
  <si>
    <t>сетевой организации ИП Кацман В.В.</t>
  </si>
  <si>
    <t>хоз. постройки</t>
  </si>
  <si>
    <t>1.3.</t>
  </si>
  <si>
    <t>Из смежной сети, всего</t>
  </si>
  <si>
    <t>Из сети ЕНЭС</t>
  </si>
  <si>
    <t xml:space="preserve">Индивидуальный предприниматель </t>
  </si>
  <si>
    <t>В.В. Кацман</t>
  </si>
  <si>
    <t>1.3</t>
  </si>
  <si>
    <t>Период регулирования 2014 - 2019гг.</t>
  </si>
  <si>
    <t>Год 2019г.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</si>
</sst>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00"/>
    <numFmt numFmtId="165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Tahoma"/>
      <family val="2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5" fillId="0" borderId="0" applyBorder="0">
      <alignment vertical="top"/>
      <protection/>
    </xf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10" xfId="53" applyFont="1" applyFill="1" applyBorder="1" applyAlignment="1">
      <alignment vertical="center" wrapText="1"/>
      <protection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64" fontId="43" fillId="0" borderId="0" xfId="0" applyNumberFormat="1" applyFont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43" fillId="0" borderId="0" xfId="0" applyNumberFormat="1" applyFont="1" applyAlignment="1">
      <alignment vertical="center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164" fontId="43" fillId="0" borderId="20" xfId="0" applyNumberFormat="1" applyFont="1" applyFill="1" applyBorder="1" applyAlignment="1">
      <alignment horizontal="center" vertical="center"/>
    </xf>
    <xf numFmtId="164" fontId="4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64" fontId="43" fillId="0" borderId="11" xfId="0" applyNumberFormat="1" applyFont="1" applyFill="1" applyBorder="1" applyAlignment="1">
      <alignment horizontal="center" vertical="center"/>
    </xf>
    <xf numFmtId="164" fontId="43" fillId="0" borderId="12" xfId="0" applyNumberFormat="1" applyFont="1" applyFill="1" applyBorder="1" applyAlignment="1">
      <alignment horizontal="center" vertical="center"/>
    </xf>
    <xf numFmtId="164" fontId="43" fillId="0" borderId="0" xfId="0" applyNumberFormat="1" applyFont="1" applyAlignment="1">
      <alignment horizontal="right" vertical="center"/>
    </xf>
    <xf numFmtId="164" fontId="43" fillId="0" borderId="0" xfId="0" applyNumberFormat="1" applyFont="1" applyAlignment="1">
      <alignment vertical="center"/>
    </xf>
    <xf numFmtId="0" fontId="43" fillId="0" borderId="0" xfId="0" applyFont="1" applyAlignment="1">
      <alignment horizontal="right" vertical="center"/>
    </xf>
    <xf numFmtId="2" fontId="43" fillId="0" borderId="0" xfId="0" applyNumberFormat="1" applyFont="1" applyAlignment="1">
      <alignment vertical="center"/>
    </xf>
    <xf numFmtId="165" fontId="43" fillId="0" borderId="0" xfId="0" applyNumberFormat="1" applyFont="1" applyAlignment="1">
      <alignment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164" fontId="43" fillId="0" borderId="15" xfId="0" applyNumberFormat="1" applyFont="1" applyFill="1" applyBorder="1" applyAlignment="1">
      <alignment horizontal="center" vertical="center"/>
    </xf>
    <xf numFmtId="164" fontId="43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164" fontId="43" fillId="0" borderId="2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64" fontId="43" fillId="0" borderId="24" xfId="0" applyNumberFormat="1" applyFont="1" applyFill="1" applyBorder="1" applyAlignment="1">
      <alignment horizontal="center" vertical="center"/>
    </xf>
    <xf numFmtId="164" fontId="43" fillId="0" borderId="21" xfId="0" applyNumberFormat="1" applyFont="1" applyBorder="1" applyAlignment="1">
      <alignment horizontal="center" vertical="center"/>
    </xf>
    <xf numFmtId="0" fontId="43" fillId="0" borderId="2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3" fillId="0" borderId="23" xfId="0" applyFont="1" applyBorder="1" applyAlignment="1">
      <alignment horizontal="left" vertical="center" wrapText="1"/>
    </xf>
    <xf numFmtId="4" fontId="43" fillId="0" borderId="15" xfId="0" applyNumberFormat="1" applyFont="1" applyBorder="1" applyAlignment="1">
      <alignment horizontal="center" vertical="center"/>
    </xf>
    <xf numFmtId="4" fontId="43" fillId="0" borderId="16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164" fontId="43" fillId="0" borderId="25" xfId="0" applyNumberFormat="1" applyFont="1" applyFill="1" applyBorder="1" applyAlignment="1">
      <alignment horizontal="center" vertical="center"/>
    </xf>
    <xf numFmtId="0" fontId="3" fillId="0" borderId="23" xfId="53" applyFont="1" applyFill="1" applyBorder="1" applyAlignment="1">
      <alignment vertical="center" wrapText="1"/>
      <protection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4" fontId="43" fillId="0" borderId="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варианты Приложения к протоколу 21.10.08 по ТСО 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L14" sqref="L14"/>
    </sheetView>
  </sheetViews>
  <sheetFormatPr defaultColWidth="9.140625" defaultRowHeight="15"/>
  <cols>
    <col min="1" max="1" width="7.28125" style="3" customWidth="1"/>
    <col min="2" max="2" width="57.28125" style="3" customWidth="1"/>
    <col min="3" max="3" width="12.8515625" style="4" customWidth="1"/>
    <col min="4" max="5" width="12.00390625" style="4" customWidth="1"/>
    <col min="6" max="6" width="13.7109375" style="4" customWidth="1"/>
    <col min="7" max="7" width="12.00390625" style="4" customWidth="1"/>
    <col min="8" max="8" width="10.140625" style="3" bestFit="1" customWidth="1"/>
    <col min="9" max="9" width="14.421875" style="3" customWidth="1"/>
    <col min="10" max="16384" width="9.140625" style="3" customWidth="1"/>
  </cols>
  <sheetData>
    <row r="1" spans="1:7" s="2" customFormat="1" ht="15.75">
      <c r="A1" s="52" t="s">
        <v>6</v>
      </c>
      <c r="B1" s="52"/>
      <c r="C1" s="52"/>
      <c r="D1" s="52"/>
      <c r="E1" s="52"/>
      <c r="F1" s="52"/>
      <c r="G1" s="52"/>
    </row>
    <row r="2" spans="1:7" ht="15.75">
      <c r="A2" s="53" t="s">
        <v>37</v>
      </c>
      <c r="B2" s="53"/>
      <c r="C2" s="53"/>
      <c r="D2" s="53"/>
      <c r="E2" s="53"/>
      <c r="F2" s="53"/>
      <c r="G2" s="53"/>
    </row>
    <row r="3" spans="1:7" ht="15.75">
      <c r="A3" s="52" t="s">
        <v>46</v>
      </c>
      <c r="B3" s="52"/>
      <c r="C3" s="52"/>
      <c r="D3" s="52"/>
      <c r="E3" s="52"/>
      <c r="F3" s="52"/>
      <c r="G3" s="52"/>
    </row>
    <row r="4" ht="16.5" thickBot="1"/>
    <row r="5" spans="1:7" ht="15.75">
      <c r="A5" s="60" t="s">
        <v>0</v>
      </c>
      <c r="B5" s="62" t="s">
        <v>1</v>
      </c>
      <c r="C5" s="64" t="s">
        <v>45</v>
      </c>
      <c r="D5" s="65"/>
      <c r="E5" s="65"/>
      <c r="F5" s="65"/>
      <c r="G5" s="66"/>
    </row>
    <row r="6" spans="1:7" ht="15.75">
      <c r="A6" s="61"/>
      <c r="B6" s="63"/>
      <c r="C6" s="5" t="s">
        <v>2</v>
      </c>
      <c r="D6" s="5" t="s">
        <v>3</v>
      </c>
      <c r="E6" s="5" t="s">
        <v>4</v>
      </c>
      <c r="F6" s="5" t="s">
        <v>16</v>
      </c>
      <c r="G6" s="6" t="s">
        <v>5</v>
      </c>
    </row>
    <row r="7" spans="1:7" s="11" customFormat="1" ht="16.5" thickBot="1">
      <c r="A7" s="7">
        <v>1</v>
      </c>
      <c r="B7" s="8">
        <v>2</v>
      </c>
      <c r="C7" s="9">
        <v>3</v>
      </c>
      <c r="D7" s="9">
        <v>4</v>
      </c>
      <c r="E7" s="9">
        <v>5</v>
      </c>
      <c r="F7" s="9">
        <v>6</v>
      </c>
      <c r="G7" s="10">
        <v>7</v>
      </c>
    </row>
    <row r="8" spans="1:7" s="13" customFormat="1" ht="16.5" thickBot="1">
      <c r="A8" s="12" t="s">
        <v>7</v>
      </c>
      <c r="B8" s="54" t="s">
        <v>29</v>
      </c>
      <c r="C8" s="55"/>
      <c r="D8" s="55"/>
      <c r="E8" s="55"/>
      <c r="F8" s="55"/>
      <c r="G8" s="56"/>
    </row>
    <row r="9" spans="1:7" ht="15.75">
      <c r="A9" s="14" t="s">
        <v>17</v>
      </c>
      <c r="B9" s="15" t="s">
        <v>8</v>
      </c>
      <c r="C9" s="16">
        <f>F9</f>
        <v>122242.167</v>
      </c>
      <c r="D9" s="16"/>
      <c r="E9" s="16"/>
      <c r="F9" s="16">
        <v>122242.167</v>
      </c>
      <c r="G9" s="17">
        <f>G18+G26</f>
        <v>35580.00000000001</v>
      </c>
    </row>
    <row r="10" spans="1:7" ht="15.75">
      <c r="A10" s="18" t="s">
        <v>12</v>
      </c>
      <c r="B10" s="19" t="s">
        <v>40</v>
      </c>
      <c r="C10" s="20">
        <f>G10</f>
        <v>35580.00000000001</v>
      </c>
      <c r="D10" s="20"/>
      <c r="E10" s="20"/>
      <c r="F10" s="20"/>
      <c r="G10" s="21">
        <f>G9</f>
        <v>35580.00000000001</v>
      </c>
    </row>
    <row r="11" spans="1:7" ht="15.75">
      <c r="A11" s="18"/>
      <c r="B11" s="19" t="s">
        <v>10</v>
      </c>
      <c r="C11" s="20"/>
      <c r="D11" s="20"/>
      <c r="E11" s="20"/>
      <c r="F11" s="20"/>
      <c r="G11" s="21"/>
    </row>
    <row r="12" spans="1:7" ht="15.75">
      <c r="A12" s="18"/>
      <c r="B12" s="19" t="s">
        <v>3</v>
      </c>
      <c r="C12" s="20"/>
      <c r="D12" s="20"/>
      <c r="E12" s="20"/>
      <c r="F12" s="20"/>
      <c r="G12" s="21"/>
    </row>
    <row r="13" spans="1:7" ht="15.75">
      <c r="A13" s="18"/>
      <c r="B13" s="19" t="s">
        <v>4</v>
      </c>
      <c r="C13" s="20"/>
      <c r="D13" s="20"/>
      <c r="E13" s="20"/>
      <c r="F13" s="20"/>
      <c r="G13" s="21"/>
    </row>
    <row r="14" spans="1:7" ht="15.75">
      <c r="A14" s="18"/>
      <c r="B14" s="19" t="s">
        <v>16</v>
      </c>
      <c r="C14" s="20">
        <f>G14</f>
        <v>35580.00000000001</v>
      </c>
      <c r="D14" s="20"/>
      <c r="E14" s="20"/>
      <c r="F14" s="20"/>
      <c r="G14" s="21">
        <f>G10</f>
        <v>35580.00000000001</v>
      </c>
    </row>
    <row r="15" spans="1:7" ht="15.75">
      <c r="A15" s="18"/>
      <c r="B15" s="19" t="s">
        <v>5</v>
      </c>
      <c r="C15" s="20"/>
      <c r="D15" s="20"/>
      <c r="E15" s="20"/>
      <c r="F15" s="20"/>
      <c r="G15" s="21"/>
    </row>
    <row r="16" spans="1:7" ht="15.75">
      <c r="A16" s="18" t="s">
        <v>13</v>
      </c>
      <c r="B16" s="19" t="s">
        <v>41</v>
      </c>
      <c r="C16" s="20">
        <f>F16</f>
        <v>4305.138</v>
      </c>
      <c r="D16" s="20"/>
      <c r="E16" s="20"/>
      <c r="F16" s="20">
        <v>4305.138</v>
      </c>
      <c r="G16" s="21"/>
    </row>
    <row r="17" spans="1:7" ht="32.25" thickBot="1">
      <c r="A17" s="18" t="s">
        <v>39</v>
      </c>
      <c r="B17" s="30" t="s">
        <v>33</v>
      </c>
      <c r="C17" s="31">
        <f>F17</f>
        <v>117937.029</v>
      </c>
      <c r="D17" s="31"/>
      <c r="E17" s="31"/>
      <c r="F17" s="31">
        <f>F9-F16</f>
        <v>117937.029</v>
      </c>
      <c r="G17" s="32"/>
    </row>
    <row r="18" spans="1:10" ht="15.75">
      <c r="A18" s="14" t="s">
        <v>14</v>
      </c>
      <c r="B18" s="15" t="s">
        <v>18</v>
      </c>
      <c r="C18" s="16">
        <v>119730.18</v>
      </c>
      <c r="D18" s="16"/>
      <c r="E18" s="16"/>
      <c r="F18" s="16">
        <f>F20+F21+F22</f>
        <v>85356.436</v>
      </c>
      <c r="G18" s="17">
        <f>G20+G21+G22</f>
        <v>34373.744</v>
      </c>
      <c r="I18" s="23"/>
      <c r="J18" s="23"/>
    </row>
    <row r="19" spans="1:11" ht="15.75">
      <c r="A19" s="18" t="s">
        <v>22</v>
      </c>
      <c r="B19" s="19" t="s">
        <v>19</v>
      </c>
      <c r="C19" s="27">
        <f>F19+G19</f>
        <v>119730.18</v>
      </c>
      <c r="D19" s="20"/>
      <c r="E19" s="20"/>
      <c r="F19" s="20">
        <f>F18</f>
        <v>85356.436</v>
      </c>
      <c r="G19" s="21">
        <f>G18</f>
        <v>34373.744</v>
      </c>
      <c r="H19" s="23"/>
      <c r="I19" s="22">
        <f>C18-C19</f>
        <v>0</v>
      </c>
      <c r="J19" s="23"/>
      <c r="K19" s="24"/>
    </row>
    <row r="20" spans="1:11" ht="15.75">
      <c r="A20" s="18"/>
      <c r="B20" s="19" t="s">
        <v>21</v>
      </c>
      <c r="C20" s="20">
        <f>F20</f>
        <v>50462.583</v>
      </c>
      <c r="D20" s="20"/>
      <c r="E20" s="20"/>
      <c r="F20" s="20">
        <v>50462.583</v>
      </c>
      <c r="G20" s="21"/>
      <c r="I20" s="25"/>
      <c r="J20" s="23"/>
      <c r="K20" s="23"/>
    </row>
    <row r="21" spans="1:11" ht="15.75">
      <c r="A21" s="18"/>
      <c r="B21" s="19" t="s">
        <v>20</v>
      </c>
      <c r="C21" s="20">
        <f>F21+G21</f>
        <v>34741.834</v>
      </c>
      <c r="D21" s="20"/>
      <c r="E21" s="20"/>
      <c r="F21" s="20">
        <v>29743.734</v>
      </c>
      <c r="G21" s="21">
        <v>4998.1</v>
      </c>
      <c r="I21" s="25"/>
      <c r="K21" s="25"/>
    </row>
    <row r="22" spans="1:11" ht="31.5">
      <c r="A22" s="18"/>
      <c r="B22" s="19" t="s">
        <v>34</v>
      </c>
      <c r="C22" s="20">
        <f>F22+G22</f>
        <v>34525.763</v>
      </c>
      <c r="D22" s="20"/>
      <c r="E22" s="20"/>
      <c r="F22" s="20">
        <f>SUM(F23:F25)</f>
        <v>5150.119</v>
      </c>
      <c r="G22" s="21">
        <f>SUM(G23:G25)</f>
        <v>29375.644</v>
      </c>
      <c r="I22" s="26"/>
      <c r="J22" s="23"/>
      <c r="K22" s="25"/>
    </row>
    <row r="23" spans="1:11" ht="15.75">
      <c r="A23" s="18"/>
      <c r="B23" s="19" t="s">
        <v>38</v>
      </c>
      <c r="C23" s="20"/>
      <c r="D23" s="20"/>
      <c r="E23" s="20"/>
      <c r="F23" s="20">
        <v>71.811</v>
      </c>
      <c r="G23" s="21"/>
      <c r="I23" s="26"/>
      <c r="J23" s="23"/>
      <c r="K23" s="25"/>
    </row>
    <row r="24" spans="1:11" ht="63">
      <c r="A24" s="18"/>
      <c r="B24" s="1" t="s">
        <v>35</v>
      </c>
      <c r="C24" s="20"/>
      <c r="D24" s="20"/>
      <c r="E24" s="20"/>
      <c r="F24" s="27"/>
      <c r="G24" s="28">
        <v>8460.591</v>
      </c>
      <c r="I24" s="26"/>
      <c r="J24" s="23"/>
      <c r="K24" s="25"/>
    </row>
    <row r="25" spans="1:11" ht="63.75" thickBot="1">
      <c r="A25" s="18"/>
      <c r="B25" s="48" t="s">
        <v>36</v>
      </c>
      <c r="C25" s="31"/>
      <c r="D25" s="31"/>
      <c r="E25" s="31"/>
      <c r="F25" s="49">
        <v>5078.308</v>
      </c>
      <c r="G25" s="50">
        <v>20915.053</v>
      </c>
      <c r="I25" s="26"/>
      <c r="J25" s="23"/>
      <c r="K25" s="25"/>
    </row>
    <row r="26" spans="1:7" ht="15.75">
      <c r="A26" s="14" t="s">
        <v>15</v>
      </c>
      <c r="B26" s="15" t="s">
        <v>23</v>
      </c>
      <c r="C26" s="16">
        <f>C9-C18</f>
        <v>2511.9870000000083</v>
      </c>
      <c r="D26" s="16"/>
      <c r="E26" s="16"/>
      <c r="F26" s="16">
        <f>ROUND(C26*51.98/100,3)</f>
        <v>1305.731</v>
      </c>
      <c r="G26" s="17">
        <f>C26-F26</f>
        <v>1206.2560000000083</v>
      </c>
    </row>
    <row r="27" spans="1:7" ht="16.5" thickBot="1">
      <c r="A27" s="29"/>
      <c r="B27" s="30" t="s">
        <v>31</v>
      </c>
      <c r="C27" s="31">
        <f>C26/C9*100</f>
        <v>2.05492675862005</v>
      </c>
      <c r="D27" s="31"/>
      <c r="E27" s="31"/>
      <c r="F27" s="31">
        <f>F26/F9*100</f>
        <v>1.0681510578915048</v>
      </c>
      <c r="G27" s="32">
        <f>G26/G9*100</f>
        <v>3.3902641933670825</v>
      </c>
    </row>
    <row r="28" spans="1:7" s="2" customFormat="1" ht="16.5" thickBot="1">
      <c r="A28" s="33" t="s">
        <v>24</v>
      </c>
      <c r="B28" s="57" t="s">
        <v>30</v>
      </c>
      <c r="C28" s="58"/>
      <c r="D28" s="58"/>
      <c r="E28" s="58"/>
      <c r="F28" s="58"/>
      <c r="G28" s="59"/>
    </row>
    <row r="29" spans="1:7" ht="15.75">
      <c r="A29" s="34" t="s">
        <v>17</v>
      </c>
      <c r="B29" s="35" t="s">
        <v>26</v>
      </c>
      <c r="C29" s="16">
        <v>21.917</v>
      </c>
      <c r="D29" s="16"/>
      <c r="E29" s="16"/>
      <c r="F29" s="16">
        <f>C29</f>
        <v>21.917</v>
      </c>
      <c r="G29" s="17">
        <f>G38+G46</f>
        <v>6.224</v>
      </c>
    </row>
    <row r="30" spans="1:9" ht="15.75">
      <c r="A30" s="37" t="s">
        <v>12</v>
      </c>
      <c r="B30" s="38" t="s">
        <v>9</v>
      </c>
      <c r="C30" s="20">
        <f>G30</f>
        <v>6.224</v>
      </c>
      <c r="D30" s="20"/>
      <c r="E30" s="20"/>
      <c r="F30" s="20"/>
      <c r="G30" s="21">
        <f>G34</f>
        <v>6.224</v>
      </c>
      <c r="I30" s="23"/>
    </row>
    <row r="31" spans="1:7" ht="15.75">
      <c r="A31" s="37"/>
      <c r="B31" s="38" t="s">
        <v>10</v>
      </c>
      <c r="C31" s="20"/>
      <c r="D31" s="20"/>
      <c r="E31" s="20"/>
      <c r="F31" s="20"/>
      <c r="G31" s="21"/>
    </row>
    <row r="32" spans="1:7" ht="15.75">
      <c r="A32" s="37"/>
      <c r="B32" s="38" t="s">
        <v>3</v>
      </c>
      <c r="C32" s="20"/>
      <c r="D32" s="20"/>
      <c r="E32" s="20"/>
      <c r="F32" s="20"/>
      <c r="G32" s="21"/>
    </row>
    <row r="33" spans="1:7" ht="15.75">
      <c r="A33" s="37"/>
      <c r="B33" s="38" t="s">
        <v>4</v>
      </c>
      <c r="C33" s="20"/>
      <c r="D33" s="20"/>
      <c r="E33" s="20"/>
      <c r="F33" s="20"/>
      <c r="G33" s="21"/>
    </row>
    <row r="34" spans="1:7" ht="15.75">
      <c r="A34" s="37"/>
      <c r="B34" s="38" t="s">
        <v>16</v>
      </c>
      <c r="C34" s="20">
        <f>F34+G34</f>
        <v>6.224</v>
      </c>
      <c r="D34" s="20"/>
      <c r="E34" s="20"/>
      <c r="F34" s="20"/>
      <c r="G34" s="21">
        <f>G29</f>
        <v>6.224</v>
      </c>
    </row>
    <row r="35" spans="1:7" ht="15.75">
      <c r="A35" s="37"/>
      <c r="B35" s="38" t="s">
        <v>5</v>
      </c>
      <c r="C35" s="20"/>
      <c r="D35" s="20"/>
      <c r="E35" s="20"/>
      <c r="F35" s="20"/>
      <c r="G35" s="21"/>
    </row>
    <row r="36" spans="1:7" ht="15.75">
      <c r="A36" s="37" t="s">
        <v>25</v>
      </c>
      <c r="B36" s="38" t="s">
        <v>41</v>
      </c>
      <c r="C36" s="47">
        <f>F36</f>
        <v>1.575</v>
      </c>
      <c r="D36" s="47"/>
      <c r="E36" s="47"/>
      <c r="F36" s="47">
        <v>1.575</v>
      </c>
      <c r="G36" s="39"/>
    </row>
    <row r="37" spans="1:7" ht="16.5" thickBot="1">
      <c r="A37" s="37" t="s">
        <v>44</v>
      </c>
      <c r="B37" s="38" t="s">
        <v>33</v>
      </c>
      <c r="C37" s="31">
        <f>F37</f>
        <v>20.342000000000002</v>
      </c>
      <c r="D37" s="31"/>
      <c r="E37" s="31"/>
      <c r="F37" s="31">
        <f>F29-F36</f>
        <v>20.342000000000002</v>
      </c>
      <c r="G37" s="32"/>
    </row>
    <row r="38" spans="1:7" ht="15.75">
      <c r="A38" s="34" t="s">
        <v>14</v>
      </c>
      <c r="B38" s="35" t="s">
        <v>27</v>
      </c>
      <c r="C38" s="16">
        <f>F38+G38</f>
        <v>21.0428</v>
      </c>
      <c r="D38" s="16"/>
      <c r="E38" s="16"/>
      <c r="F38" s="16">
        <f>F39</f>
        <v>15.3798</v>
      </c>
      <c r="G38" s="17">
        <f>G39</f>
        <v>5.663</v>
      </c>
    </row>
    <row r="39" spans="1:9" ht="15.75">
      <c r="A39" s="37" t="s">
        <v>22</v>
      </c>
      <c r="B39" s="38" t="s">
        <v>19</v>
      </c>
      <c r="C39" s="20">
        <f>C38</f>
        <v>21.0428</v>
      </c>
      <c r="D39" s="20"/>
      <c r="E39" s="20"/>
      <c r="F39" s="27">
        <f>SUM(F40:F42)</f>
        <v>15.3798</v>
      </c>
      <c r="G39" s="28">
        <f>SUM(G40:G42)</f>
        <v>5.663</v>
      </c>
      <c r="H39" s="23"/>
      <c r="I39" s="23"/>
    </row>
    <row r="40" spans="1:7" ht="15.75">
      <c r="A40" s="41"/>
      <c r="B40" s="38" t="s">
        <v>21</v>
      </c>
      <c r="C40" s="20">
        <f>F40</f>
        <v>10.568</v>
      </c>
      <c r="D40" s="20"/>
      <c r="E40" s="51"/>
      <c r="F40" s="20">
        <v>10.568</v>
      </c>
      <c r="G40" s="21"/>
    </row>
    <row r="41" spans="1:7" ht="15.75">
      <c r="A41" s="41"/>
      <c r="B41" s="38" t="s">
        <v>20</v>
      </c>
      <c r="C41" s="27">
        <f>F41+G41</f>
        <v>6.123</v>
      </c>
      <c r="D41" s="20"/>
      <c r="E41" s="20"/>
      <c r="F41" s="20">
        <v>4.811</v>
      </c>
      <c r="G41" s="21">
        <v>1.312</v>
      </c>
    </row>
    <row r="42" spans="1:7" ht="31.5">
      <c r="A42" s="41"/>
      <c r="B42" s="38" t="s">
        <v>34</v>
      </c>
      <c r="C42" s="20">
        <f>F42+G42</f>
        <v>4.3518</v>
      </c>
      <c r="D42" s="20"/>
      <c r="E42" s="20"/>
      <c r="F42" s="20">
        <f>SUM(F43:F45)</f>
        <v>0.0008</v>
      </c>
      <c r="G42" s="21">
        <f>SUM(G43:G45)</f>
        <v>4.351</v>
      </c>
    </row>
    <row r="43" spans="1:11" ht="15.75">
      <c r="A43" s="18"/>
      <c r="B43" s="19" t="s">
        <v>38</v>
      </c>
      <c r="C43" s="20"/>
      <c r="D43" s="20"/>
      <c r="E43" s="20"/>
      <c r="F43" s="20">
        <v>0.0004</v>
      </c>
      <c r="G43" s="21"/>
      <c r="I43" s="26"/>
      <c r="J43" s="23"/>
      <c r="K43" s="25"/>
    </row>
    <row r="44" spans="1:11" ht="63">
      <c r="A44" s="18"/>
      <c r="B44" s="1" t="s">
        <v>35</v>
      </c>
      <c r="C44" s="20"/>
      <c r="D44" s="20"/>
      <c r="E44" s="20"/>
      <c r="F44" s="27"/>
      <c r="G44" s="28">
        <v>1.205</v>
      </c>
      <c r="I44" s="26"/>
      <c r="J44" s="23"/>
      <c r="K44" s="25"/>
    </row>
    <row r="45" spans="1:11" ht="63.75" thickBot="1">
      <c r="A45" s="18"/>
      <c r="B45" s="48" t="s">
        <v>36</v>
      </c>
      <c r="C45" s="31"/>
      <c r="D45" s="31"/>
      <c r="E45" s="31"/>
      <c r="F45" s="31">
        <v>0.0004</v>
      </c>
      <c r="G45" s="50">
        <v>3.146</v>
      </c>
      <c r="I45" s="26"/>
      <c r="J45" s="23"/>
      <c r="K45" s="25"/>
    </row>
    <row r="46" spans="1:8" ht="15.75">
      <c r="A46" s="34">
        <v>3</v>
      </c>
      <c r="B46" s="35" t="s">
        <v>28</v>
      </c>
      <c r="C46" s="36">
        <f>F46+G46</f>
        <v>0.874200000000002</v>
      </c>
      <c r="D46" s="36"/>
      <c r="E46" s="36"/>
      <c r="F46" s="36">
        <f>F29-F38-G29</f>
        <v>0.3132000000000019</v>
      </c>
      <c r="G46" s="40">
        <v>0.561</v>
      </c>
      <c r="H46" s="23"/>
    </row>
    <row r="47" spans="1:7" ht="16.5" thickBot="1">
      <c r="A47" s="42"/>
      <c r="B47" s="43" t="s">
        <v>11</v>
      </c>
      <c r="C47" s="44">
        <f>ROUND(C46/C29*100,2)</f>
        <v>3.99</v>
      </c>
      <c r="D47" s="44"/>
      <c r="E47" s="44"/>
      <c r="F47" s="44">
        <f>F46/F29*100</f>
        <v>1.4290276953962764</v>
      </c>
      <c r="G47" s="45">
        <f>G46/G29*100</f>
        <v>9.01349614395887</v>
      </c>
    </row>
    <row r="48" ht="15.75">
      <c r="H48" s="23"/>
    </row>
    <row r="50" spans="2:5" ht="15.75">
      <c r="B50" s="3" t="s">
        <v>42</v>
      </c>
      <c r="E50" s="4" t="s">
        <v>43</v>
      </c>
    </row>
    <row r="53" ht="15.75">
      <c r="B53" s="46" t="s">
        <v>32</v>
      </c>
    </row>
  </sheetData>
  <sheetProtection/>
  <mergeCells count="8">
    <mergeCell ref="A1:G1"/>
    <mergeCell ref="A2:G2"/>
    <mergeCell ref="A3:G3"/>
    <mergeCell ref="B8:G8"/>
    <mergeCell ref="B28:G28"/>
    <mergeCell ref="A5:A6"/>
    <mergeCell ref="B5:B6"/>
    <mergeCell ref="C5:G5"/>
  </mergeCells>
  <printOptions/>
  <pageMargins left="0.7" right="0.7" top="0.75" bottom="0.75" header="0.3" footer="0.3"/>
  <pageSetup horizontalDpi="600" verticalDpi="600" orientation="portrait" paperSize="9" scale="68" r:id="rId3"/>
  <ignoredErrors>
    <ignoredError sqref="A9 A20:A22 A38 A18 A29:A35 A26" numberStoredAsText="1"/>
    <ignoredError sqref="C20" formula="1"/>
    <ignoredError sqref="G42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2020-02-28T04:36:28Z</dcterms:modified>
  <cp:category/>
  <cp:version/>
  <cp:contentType/>
  <cp:contentStatus/>
</cp:coreProperties>
</file>