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<sst xmlns="http://schemas.openxmlformats.org/spreadsheetml/2006/main" count="147" uniqueCount="68">
  <si>
    <t>№ п/п</t>
  </si>
  <si>
    <t>Статья затрат</t>
  </si>
  <si>
    <t>Э/Э по нерег. ценам 4-й ценовой категории технологический расход (потери) учтенный в сводном прогнозном балансе произвдства и поставок эл.энергии (мощности)</t>
  </si>
  <si>
    <t>Э/Э по нерег. ценам 4-й ценовой категории технологический расход (потери) не  учтенный в сводном прогнозном балансе произвдства и поставок эл.энергии (мощности)</t>
  </si>
  <si>
    <t>Мощность по нерег. ценам 4-й ценовой категории учтенной в сводном прогнозном балансе по нерег. ценам 1-й ценовой категории и технологические нужды (потери) ВН</t>
  </si>
  <si>
    <t>Мощность по нерег. ценам 4-й ценовой категории не учтенной в сводном прогнозном балансе произвдства и поставок эл.энергии (мощности)</t>
  </si>
  <si>
    <t>кВтч</t>
  </si>
  <si>
    <t>руб/кВтч</t>
  </si>
  <si>
    <t>МВт</t>
  </si>
  <si>
    <t>руб/МВтч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</si>
  <si>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</si>
  <si>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</si>
  <si>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</si>
  <si>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</si>
  <si>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</si>
  <si>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</si>
  <si>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</si>
  <si>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</si>
  <si>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</si>
  <si>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</si>
  <si>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</si>
  <si>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</si>
  <si>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январь 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</si>
  <si>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</si>
  <si>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</si>
  <si>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</si>
  <si>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</si>
  <si>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</si>
  <si>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</si>
  <si>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2016г.</t>
  </si>
  <si>
    <t>сентябрь 2016г.</t>
  </si>
  <si>
    <t>октябрь 2016г.</t>
  </si>
  <si>
    <t>ноябрь 2016г.</t>
  </si>
  <si>
    <t>декабрь 2016г.</t>
  </si>
  <si>
    <t>Э/Э по нерег. ценам 1-й ценовой категории технологический расход (потери) учтенный в сводном прогнозном балансе произвдства и поставок эл.энергии (мощности)</t>
  </si>
  <si>
    <t>Э/Э по нерег. ценам 1-й ценовой категории технологический расход (потери) не учтенный в сводном прогнозном балансе произвдства и поставок эл.энергии (мощности)</t>
  </si>
  <si>
    <t xml:space="preserve">Затраты на покупку потерь в собственных сетях по дог. 1-1879-ТР, в т.ч.: </t>
  </si>
  <si>
    <t>2</t>
  </si>
  <si>
    <t xml:space="preserve">Затраты на покупку потерь в собственных сетях по дог. 1-2656-ТР, в т.ч.: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</si>
  <si>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</si>
  <si>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</si>
  <si>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</si>
  <si>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</si>
  <si>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</si>
  <si>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</si>
  <si>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</si>
  <si>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</si>
  <si>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</si>
  <si>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</si>
  <si>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</si>
  <si>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</si>
  <si>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руб.</t>
  </si>
  <si>
    <t>Стоимость потерь с НДС</t>
  </si>
  <si>
    <t>Уровень нормативных потерь</t>
  </si>
  <si>
    <t>Затраты на оплату потерь ИП Кацман В.В. 2016 год</t>
  </si>
  <si>
    <t>%</t>
  </si>
  <si>
    <t>Источник опубликования Приказа РЭК</t>
  </si>
  <si>
    <t>Приказ РЭК № 691/76 от 29.12.2016г. (http://rec.omskportal.ru/)</t>
  </si>
  <si>
    <t>Закупка электрической энергии для компенсации потерь в сетях (план согласно договору                   № 1-1879-ТР с АО «Петербургская сбытовая компания»)</t>
  </si>
  <si>
    <t>Закупка электрической энергии для компенсации потерь в сетях (план согласно договору                 № 1-2656-ТР с АО «Петербургская сбытовая компания»)</t>
  </si>
  <si>
    <t>цена договора определяется исходя из ежемесячных предельных уровней нерегулируемых цен в соответствии с ПП РФ №442 от 04.05.2012г</t>
  </si>
  <si>
    <t>*Размер фактических потерь, оплачиваемых покупателями при осуществлении расчетов за электроэнергию по уровням напряжения</t>
  </si>
  <si>
    <t>ВН</t>
  </si>
  <si>
    <t>СН1</t>
  </si>
  <si>
    <t>СН2</t>
  </si>
  <si>
    <t>НН</t>
  </si>
  <si>
    <t xml:space="preserve"> -</t>
  </si>
  <si>
    <r>
      <t xml:space="preserve">* - </t>
    </r>
    <r>
      <rPr>
        <sz val="10"/>
        <color indexed="8"/>
        <rFont val="Times New Roman"/>
        <family val="1"/>
      </rPr>
      <t>Информация о размере фактических потерь, оплачиваемых покупателями при осуществлении расчетов за электроэнергию отсутствует, в связи с отсутствием договорных отношений и расчетов между ИП Кацман В.В. и конечными потребителями – публикации на сайте не подлежит.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</si>
</sst>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4" fontId="41" fillId="0" borderId="10" xfId="0" applyNumberFormat="1" applyFont="1" applyBorder="1" applyAlignment="1">
      <alignment horizontal="left" vertical="center" wrapText="1"/>
    </xf>
    <xf numFmtId="3" fontId="40" fillId="0" borderId="0" xfId="0" applyNumberFormat="1" applyFont="1" applyAlignment="1">
      <alignment vertical="center" wrapText="1"/>
    </xf>
    <xf numFmtId="3" fontId="40" fillId="0" borderId="0" xfId="0" applyNumberFormat="1" applyFont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4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4" fontId="40" fillId="0" borderId="13" xfId="0" applyNumberFormat="1" applyFont="1" applyBorder="1" applyAlignment="1">
      <alignment horizontal="left" vertical="center" wrapText="1"/>
    </xf>
    <xf numFmtId="4" fontId="40" fillId="0" borderId="14" xfId="0" applyNumberFormat="1" applyFont="1" applyBorder="1" applyAlignment="1">
      <alignment horizontal="left" vertical="center" wrapText="1"/>
    </xf>
    <xf numFmtId="4" fontId="40" fillId="0" borderId="15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wrapText="1"/>
    </xf>
    <xf numFmtId="0" fontId="40" fillId="0" borderId="16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16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4" fontId="41" fillId="0" borderId="10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1" max="1" width="7.140625" style="2" customWidth="1"/>
    <col min="2" max="2" width="22.00390625" style="2" customWidth="1"/>
    <col min="3" max="14" width="11.7109375" style="2" customWidth="1"/>
    <col min="15" max="15" width="11.28125" style="2" customWidth="1"/>
    <col min="16" max="16" width="9.140625" style="2" customWidth="1"/>
    <col min="17" max="17" width="11.57421875" style="2" customWidth="1"/>
    <col min="18" max="16384" width="9.140625" style="2" customWidth="1"/>
  </cols>
  <sheetData>
    <row r="2" ht="15.75">
      <c r="A2" s="14" t="s">
        <v>54</v>
      </c>
    </row>
    <row r="4" spans="1:17" ht="15" customHeight="1">
      <c r="A4" s="27" t="s">
        <v>0</v>
      </c>
      <c r="B4" s="27" t="s">
        <v>1</v>
      </c>
      <c r="C4" s="31" t="s">
        <v>34</v>
      </c>
      <c r="D4" s="31"/>
      <c r="E4" s="31" t="s">
        <v>35</v>
      </c>
      <c r="F4" s="31"/>
      <c r="G4" s="31" t="s">
        <v>2</v>
      </c>
      <c r="H4" s="31"/>
      <c r="I4" s="31" t="s">
        <v>4</v>
      </c>
      <c r="J4" s="31"/>
      <c r="K4" s="31" t="s">
        <v>3</v>
      </c>
      <c r="L4" s="31"/>
      <c r="M4" s="31" t="s">
        <v>5</v>
      </c>
      <c r="N4" s="31"/>
      <c r="O4" s="27" t="s">
        <v>52</v>
      </c>
      <c r="P4" s="27" t="s">
        <v>53</v>
      </c>
      <c r="Q4" s="27" t="s">
        <v>56</v>
      </c>
    </row>
    <row r="5" spans="1:17" ht="12.75" customHeight="1">
      <c r="A5" s="27"/>
      <c r="B5" s="2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7"/>
      <c r="P5" s="27"/>
      <c r="Q5" s="27"/>
    </row>
    <row r="6" spans="1:17" ht="75.75" customHeight="1">
      <c r="A6" s="27"/>
      <c r="B6" s="27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7"/>
      <c r="P6" s="27"/>
      <c r="Q6" s="27"/>
    </row>
    <row r="7" spans="1:17" ht="12.75">
      <c r="A7" s="27"/>
      <c r="B7" s="27"/>
      <c r="C7" s="3" t="s">
        <v>6</v>
      </c>
      <c r="D7" s="3" t="s">
        <v>7</v>
      </c>
      <c r="E7" s="3" t="s">
        <v>6</v>
      </c>
      <c r="F7" s="3" t="s">
        <v>7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6</v>
      </c>
      <c r="L7" s="3" t="s">
        <v>7</v>
      </c>
      <c r="M7" s="3" t="s">
        <v>8</v>
      </c>
      <c r="N7" s="3" t="s">
        <v>9</v>
      </c>
      <c r="O7" s="4" t="s">
        <v>51</v>
      </c>
      <c r="P7" s="4" t="s">
        <v>55</v>
      </c>
      <c r="Q7" s="4"/>
    </row>
    <row r="8" spans="1:17" s="9" customFormat="1" ht="51">
      <c r="A8" s="1">
        <v>1</v>
      </c>
      <c r="B8" s="8" t="s">
        <v>36</v>
      </c>
      <c r="C8" s="1">
        <f>SUM(C9:C20)</f>
        <v>120132</v>
      </c>
      <c r="D8" s="1"/>
      <c r="E8" s="1">
        <f>SUM(E9:E20)</f>
        <v>241005</v>
      </c>
      <c r="F8" s="1"/>
      <c r="G8" s="1">
        <f>SUM(G9:G20)</f>
        <v>223326</v>
      </c>
      <c r="H8" s="1"/>
      <c r="I8" s="1">
        <f>SUM(I9:I20)</f>
        <v>370</v>
      </c>
      <c r="J8" s="1"/>
      <c r="K8" s="1">
        <f>SUM(K9:K20)</f>
        <v>247293</v>
      </c>
      <c r="L8" s="1"/>
      <c r="M8" s="1">
        <f>SUM(M9:M20)</f>
        <v>418</v>
      </c>
      <c r="N8" s="1"/>
      <c r="O8" s="5">
        <f>SUM(O9:O20)</f>
        <v>1920989.50254954</v>
      </c>
      <c r="P8" s="27">
        <v>4.4</v>
      </c>
      <c r="Q8" s="28" t="s">
        <v>57</v>
      </c>
    </row>
    <row r="9" spans="1:17" ht="12.75">
      <c r="A9" s="4" t="s">
        <v>10</v>
      </c>
      <c r="B9" s="7" t="s">
        <v>22</v>
      </c>
      <c r="C9" s="4">
        <v>3520</v>
      </c>
      <c r="D9" s="4">
        <v>1.852881</v>
      </c>
      <c r="E9" s="4">
        <v>0</v>
      </c>
      <c r="F9" s="4">
        <v>0</v>
      </c>
      <c r="G9" s="4">
        <v>3238</v>
      </c>
      <c r="H9" s="4">
        <v>1.175479</v>
      </c>
      <c r="I9" s="4">
        <v>6</v>
      </c>
      <c r="J9" s="4">
        <v>479.38685</v>
      </c>
      <c r="K9" s="4">
        <v>0</v>
      </c>
      <c r="L9" s="4">
        <v>0</v>
      </c>
      <c r="M9" s="4">
        <v>0</v>
      </c>
      <c r="N9" s="4">
        <v>0</v>
      </c>
      <c r="O9" s="4">
        <v>15578.513222</v>
      </c>
      <c r="P9" s="27"/>
      <c r="Q9" s="29"/>
    </row>
    <row r="10" spans="1:17" ht="12.75">
      <c r="A10" s="4" t="s">
        <v>11</v>
      </c>
      <c r="B10" s="7" t="s">
        <v>23</v>
      </c>
      <c r="C10" s="4">
        <v>0</v>
      </c>
      <c r="D10" s="4">
        <v>0</v>
      </c>
      <c r="E10" s="4">
        <v>0</v>
      </c>
      <c r="F10" s="4">
        <v>0</v>
      </c>
      <c r="G10" s="4">
        <v>36000</v>
      </c>
      <c r="H10" s="4">
        <v>1.18938</v>
      </c>
      <c r="I10" s="4">
        <v>67</v>
      </c>
      <c r="J10" s="4">
        <v>525.58503</v>
      </c>
      <c r="K10" s="4">
        <v>100076</v>
      </c>
      <c r="L10" s="4">
        <v>1.115794</v>
      </c>
      <c r="M10" s="4">
        <v>187</v>
      </c>
      <c r="N10" s="4">
        <v>559.49315</v>
      </c>
      <c r="O10" s="4">
        <v>347299.146404</v>
      </c>
      <c r="P10" s="27"/>
      <c r="Q10" s="29"/>
    </row>
    <row r="11" spans="1:17" ht="12.75">
      <c r="A11" s="4" t="s">
        <v>12</v>
      </c>
      <c r="B11" s="7" t="s">
        <v>24</v>
      </c>
      <c r="C11" s="4">
        <v>32763</v>
      </c>
      <c r="D11" s="4">
        <v>1.81745</v>
      </c>
      <c r="E11" s="4">
        <f>33921+4405</f>
        <v>38326</v>
      </c>
      <c r="F11" s="4">
        <v>1.78439</v>
      </c>
      <c r="G11" s="4">
        <v>3237</v>
      </c>
      <c r="H11" s="4">
        <v>1.157167</v>
      </c>
      <c r="I11" s="4">
        <v>6</v>
      </c>
      <c r="J11" s="4">
        <v>469.00976</v>
      </c>
      <c r="K11" s="4">
        <v>0</v>
      </c>
      <c r="L11" s="4">
        <v>0</v>
      </c>
      <c r="M11" s="4">
        <v>0</v>
      </c>
      <c r="N11" s="4">
        <v>0</v>
      </c>
      <c r="O11" s="4">
        <f>149427.19450122+9275.080781</f>
        <v>158702.27528221998</v>
      </c>
      <c r="P11" s="27"/>
      <c r="Q11" s="29"/>
    </row>
    <row r="12" spans="1:17" ht="12.75">
      <c r="A12" s="4" t="s">
        <v>13</v>
      </c>
      <c r="B12" s="7" t="s">
        <v>25</v>
      </c>
      <c r="C12" s="4">
        <f>33102-21243</f>
        <v>11859</v>
      </c>
      <c r="D12" s="4">
        <v>1.86863</v>
      </c>
      <c r="E12" s="4">
        <f>156752-156752</f>
        <v>0</v>
      </c>
      <c r="F12" s="4">
        <v>1.83885</v>
      </c>
      <c r="G12" s="4">
        <v>2898</v>
      </c>
      <c r="H12" s="4">
        <v>1.039665</v>
      </c>
      <c r="I12" s="4">
        <v>5</v>
      </c>
      <c r="J12" s="4">
        <v>530.98351</v>
      </c>
      <c r="K12" s="4">
        <v>0</v>
      </c>
      <c r="L12" s="4">
        <v>0</v>
      </c>
      <c r="M12" s="4">
        <v>0</v>
      </c>
      <c r="N12" s="4">
        <v>0</v>
      </c>
      <c r="O12" s="4">
        <f>419804.68218-386967.70229</f>
        <v>32836.97989000002</v>
      </c>
      <c r="P12" s="27"/>
      <c r="Q12" s="29"/>
    </row>
    <row r="13" spans="1:17" ht="12.75">
      <c r="A13" s="4" t="s">
        <v>14</v>
      </c>
      <c r="B13" s="7" t="s">
        <v>26</v>
      </c>
      <c r="C13" s="4">
        <f>33381-9057</f>
        <v>24324</v>
      </c>
      <c r="D13" s="4">
        <v>1.83818</v>
      </c>
      <c r="E13" s="4">
        <f>25667-25667</f>
        <v>0</v>
      </c>
      <c r="F13" s="4">
        <v>1.80643</v>
      </c>
      <c r="G13" s="4">
        <v>2619</v>
      </c>
      <c r="H13" s="4">
        <v>1.09457</v>
      </c>
      <c r="I13" s="4">
        <v>5</v>
      </c>
      <c r="J13" s="4">
        <v>484.85852</v>
      </c>
      <c r="K13" s="4">
        <v>0</v>
      </c>
      <c r="L13" s="4">
        <v>0</v>
      </c>
      <c r="M13" s="4">
        <v>0</v>
      </c>
      <c r="N13" s="4">
        <v>0</v>
      </c>
      <c r="O13" s="4">
        <f>133359.9382476-74356.57</f>
        <v>59003.36824759998</v>
      </c>
      <c r="P13" s="27"/>
      <c r="Q13" s="29"/>
    </row>
    <row r="14" spans="1:17" ht="12.75">
      <c r="A14" s="4" t="s">
        <v>15</v>
      </c>
      <c r="B14" s="7" t="s">
        <v>27</v>
      </c>
      <c r="C14" s="4">
        <v>32742</v>
      </c>
      <c r="D14" s="4">
        <v>1.9629</v>
      </c>
      <c r="E14" s="4">
        <v>27043</v>
      </c>
      <c r="F14" s="4">
        <v>1.93921</v>
      </c>
      <c r="G14" s="4">
        <v>3258</v>
      </c>
      <c r="H14" s="4">
        <v>1.173048</v>
      </c>
      <c r="I14" s="4">
        <v>6</v>
      </c>
      <c r="J14" s="4">
        <v>510.55206</v>
      </c>
      <c r="K14" s="4">
        <v>0</v>
      </c>
      <c r="L14" s="4">
        <v>0</v>
      </c>
      <c r="M14" s="4">
        <v>0</v>
      </c>
      <c r="N14" s="4">
        <v>0</v>
      </c>
      <c r="O14" s="4">
        <v>145843.78807732</v>
      </c>
      <c r="P14" s="27"/>
      <c r="Q14" s="29"/>
    </row>
    <row r="15" spans="1:17" ht="12.75">
      <c r="A15" s="4" t="s">
        <v>16</v>
      </c>
      <c r="B15" s="7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27"/>
      <c r="Q15" s="29"/>
    </row>
    <row r="16" spans="1:17" ht="12.75">
      <c r="A16" s="4" t="s">
        <v>17</v>
      </c>
      <c r="B16" s="7" t="s">
        <v>29</v>
      </c>
      <c r="C16" s="4">
        <v>0</v>
      </c>
      <c r="D16" s="4">
        <v>0</v>
      </c>
      <c r="E16" s="4">
        <v>9941</v>
      </c>
      <c r="F16" s="4">
        <v>1.73971</v>
      </c>
      <c r="G16" s="4">
        <v>37000</v>
      </c>
      <c r="H16" s="4">
        <v>1.24267</v>
      </c>
      <c r="I16" s="4">
        <v>70</v>
      </c>
      <c r="J16" s="4">
        <v>440.72653</v>
      </c>
      <c r="K16" s="4">
        <v>42595</v>
      </c>
      <c r="L16" s="4">
        <v>1.07236</v>
      </c>
      <c r="M16" s="4">
        <v>80</v>
      </c>
      <c r="N16" s="4">
        <v>463.66106</v>
      </c>
      <c r="O16" s="4">
        <v>208735.1125878</v>
      </c>
      <c r="P16" s="27"/>
      <c r="Q16" s="29"/>
    </row>
    <row r="17" spans="1:17" ht="12.75">
      <c r="A17" s="4" t="s">
        <v>18</v>
      </c>
      <c r="B17" s="7" t="s">
        <v>30</v>
      </c>
      <c r="C17" s="4">
        <v>11303</v>
      </c>
      <c r="D17" s="4">
        <v>2.03834</v>
      </c>
      <c r="E17" s="4">
        <v>34734</v>
      </c>
      <c r="F17" s="4">
        <v>1.90945</v>
      </c>
      <c r="G17" s="4">
        <v>25697</v>
      </c>
      <c r="H17" s="4">
        <v>1.19733</v>
      </c>
      <c r="I17" s="4">
        <v>45</v>
      </c>
      <c r="J17" s="4">
        <v>468.42854</v>
      </c>
      <c r="K17" s="4">
        <v>0</v>
      </c>
      <c r="L17" s="4">
        <v>0</v>
      </c>
      <c r="M17" s="4">
        <v>0</v>
      </c>
      <c r="N17" s="4">
        <v>0</v>
      </c>
      <c r="O17" s="4">
        <v>166626.93462340004</v>
      </c>
      <c r="P17" s="27"/>
      <c r="Q17" s="29"/>
    </row>
    <row r="18" spans="1:17" ht="12.75">
      <c r="A18" s="4" t="s">
        <v>19</v>
      </c>
      <c r="B18" s="7" t="s">
        <v>31</v>
      </c>
      <c r="C18" s="4">
        <v>3621</v>
      </c>
      <c r="D18" s="4">
        <v>2.12789</v>
      </c>
      <c r="E18" s="4">
        <f>83447-34760</f>
        <v>48687</v>
      </c>
      <c r="F18" s="4">
        <v>2.00369</v>
      </c>
      <c r="G18" s="4">
        <v>34379</v>
      </c>
      <c r="H18" s="4">
        <v>1.21201</v>
      </c>
      <c r="I18" s="4">
        <v>52</v>
      </c>
      <c r="J18" s="4">
        <v>563.60464</v>
      </c>
      <c r="K18" s="4">
        <v>0</v>
      </c>
      <c r="L18" s="4">
        <v>0</v>
      </c>
      <c r="M18" s="4">
        <v>0</v>
      </c>
      <c r="N18" s="4">
        <v>0</v>
      </c>
      <c r="O18" s="4">
        <f>290140.9277842-82184.951992</f>
        <v>207955.9757922</v>
      </c>
      <c r="P18" s="27"/>
      <c r="Q18" s="29"/>
    </row>
    <row r="19" spans="1:17" ht="12.75">
      <c r="A19" s="4" t="s">
        <v>20</v>
      </c>
      <c r="B19" s="7" t="s">
        <v>32</v>
      </c>
      <c r="C19" s="4">
        <v>0</v>
      </c>
      <c r="D19" s="4">
        <v>0</v>
      </c>
      <c r="E19" s="4">
        <v>31266</v>
      </c>
      <c r="F19" s="4">
        <v>1.91998</v>
      </c>
      <c r="G19" s="4">
        <v>38000</v>
      </c>
      <c r="H19" s="4">
        <v>1.27667</v>
      </c>
      <c r="I19" s="4">
        <v>55</v>
      </c>
      <c r="J19" s="4">
        <v>471.28154</v>
      </c>
      <c r="K19" s="4">
        <v>59104</v>
      </c>
      <c r="L19" s="4">
        <v>1.10817</v>
      </c>
      <c r="M19" s="4">
        <v>86</v>
      </c>
      <c r="N19" s="4">
        <v>495.80609</v>
      </c>
      <c r="O19" s="4">
        <v>286268.758504</v>
      </c>
      <c r="P19" s="27"/>
      <c r="Q19" s="29"/>
    </row>
    <row r="20" spans="1:17" ht="12.75">
      <c r="A20" s="4" t="s">
        <v>21</v>
      </c>
      <c r="B20" s="7" t="s">
        <v>33</v>
      </c>
      <c r="C20" s="4">
        <v>0</v>
      </c>
      <c r="D20" s="4">
        <v>0</v>
      </c>
      <c r="E20" s="4">
        <v>51008</v>
      </c>
      <c r="F20" s="4">
        <v>1.83141</v>
      </c>
      <c r="G20" s="4">
        <v>37000</v>
      </c>
      <c r="H20" s="4">
        <v>1.23998</v>
      </c>
      <c r="I20" s="4">
        <v>53</v>
      </c>
      <c r="J20" s="4">
        <v>490.98061</v>
      </c>
      <c r="K20" s="4">
        <v>45518</v>
      </c>
      <c r="L20" s="4">
        <v>1.06953</v>
      </c>
      <c r="M20" s="4">
        <v>65</v>
      </c>
      <c r="N20" s="4">
        <v>516.53026</v>
      </c>
      <c r="O20" s="4">
        <v>292138.649919</v>
      </c>
      <c r="P20" s="27"/>
      <c r="Q20" s="30"/>
    </row>
    <row r="21" spans="1:17" s="11" customFormat="1" ht="51">
      <c r="A21" s="1" t="s">
        <v>37</v>
      </c>
      <c r="B21" s="8" t="s">
        <v>38</v>
      </c>
      <c r="C21" s="1">
        <f>SUM(C22:C33)</f>
        <v>178493</v>
      </c>
      <c r="D21" s="10"/>
      <c r="E21" s="1">
        <f>SUM(E22:E33)</f>
        <v>173436</v>
      </c>
      <c r="F21" s="10"/>
      <c r="G21" s="1">
        <f>SUM(G22:G33)</f>
        <v>0</v>
      </c>
      <c r="H21" s="10"/>
      <c r="I21" s="1">
        <f>SUM(I22:I33)</f>
        <v>0</v>
      </c>
      <c r="J21" s="10"/>
      <c r="K21" s="1">
        <f>SUM(K22:K33)</f>
        <v>0</v>
      </c>
      <c r="L21" s="10"/>
      <c r="M21" s="1">
        <f>SUM(M22:M33)</f>
        <v>0</v>
      </c>
      <c r="N21" s="10"/>
      <c r="O21" s="5">
        <f>SUM(O22:O33)</f>
        <v>769454.3782172</v>
      </c>
      <c r="P21" s="27">
        <v>4.4</v>
      </c>
      <c r="Q21" s="28" t="s">
        <v>57</v>
      </c>
    </row>
    <row r="22" spans="1:17" ht="12.75">
      <c r="A22" s="4" t="s">
        <v>39</v>
      </c>
      <c r="B22" s="7" t="s">
        <v>22</v>
      </c>
      <c r="C22" s="4">
        <v>147708</v>
      </c>
      <c r="D22" s="4">
        <v>1.85288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322948.53904000006</v>
      </c>
      <c r="P22" s="27"/>
      <c r="Q22" s="29"/>
    </row>
    <row r="23" spans="1:17" ht="12.75">
      <c r="A23" s="4" t="s">
        <v>40</v>
      </c>
      <c r="B23" s="7" t="s">
        <v>23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27"/>
      <c r="Q23" s="29"/>
    </row>
    <row r="24" spans="1:17" ht="12.75">
      <c r="A24" s="4" t="s">
        <v>41</v>
      </c>
      <c r="B24" s="7" t="s">
        <v>24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27"/>
      <c r="Q24" s="29"/>
    </row>
    <row r="25" spans="1:17" ht="12.75">
      <c r="A25" s="4" t="s">
        <v>42</v>
      </c>
      <c r="B25" s="7" t="s">
        <v>25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27"/>
      <c r="Q25" s="29"/>
    </row>
    <row r="26" spans="1:17" ht="12.75">
      <c r="A26" s="4" t="s">
        <v>43</v>
      </c>
      <c r="B26" s="7" t="s">
        <v>26</v>
      </c>
      <c r="C26" s="4">
        <v>0</v>
      </c>
      <c r="D26" s="4">
        <v>0</v>
      </c>
      <c r="E26" s="4">
        <v>7369</v>
      </c>
      <c r="F26" s="4">
        <v>1.80643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15707.66267</v>
      </c>
      <c r="P26" s="27"/>
      <c r="Q26" s="29"/>
    </row>
    <row r="27" spans="1:17" ht="12.75">
      <c r="A27" s="4" t="s">
        <v>44</v>
      </c>
      <c r="B27" s="7" t="s">
        <v>27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27"/>
      <c r="Q27" s="29"/>
    </row>
    <row r="28" spans="1:17" ht="12.75">
      <c r="A28" s="4" t="s">
        <v>45</v>
      </c>
      <c r="B28" s="7" t="s">
        <v>28</v>
      </c>
      <c r="C28" s="4">
        <v>0</v>
      </c>
      <c r="D28" s="4">
        <v>0</v>
      </c>
      <c r="E28" s="4">
        <v>66637</v>
      </c>
      <c r="F28" s="4">
        <v>1.85902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146177.82857319998</v>
      </c>
      <c r="P28" s="27"/>
      <c r="Q28" s="29"/>
    </row>
    <row r="29" spans="1:17" ht="12.75">
      <c r="A29" s="4" t="s">
        <v>46</v>
      </c>
      <c r="B29" s="7" t="s">
        <v>29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27"/>
      <c r="Q29" s="29"/>
    </row>
    <row r="30" spans="1:17" ht="12.75">
      <c r="A30" s="4" t="s">
        <v>47</v>
      </c>
      <c r="B30" s="7" t="s">
        <v>30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27"/>
      <c r="Q30" s="29"/>
    </row>
    <row r="31" spans="1:17" ht="12.75">
      <c r="A31" s="4" t="s">
        <v>48</v>
      </c>
      <c r="B31" s="7" t="s">
        <v>31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27"/>
      <c r="Q31" s="29"/>
    </row>
    <row r="32" spans="1:17" ht="12.75">
      <c r="A32" s="4" t="s">
        <v>49</v>
      </c>
      <c r="B32" s="7" t="s">
        <v>32</v>
      </c>
      <c r="C32" s="4">
        <v>30785</v>
      </c>
      <c r="D32" s="4">
        <v>1.91998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69745.7743</v>
      </c>
      <c r="P32" s="27"/>
      <c r="Q32" s="29"/>
    </row>
    <row r="33" spans="1:17" ht="12.75">
      <c r="A33" s="12" t="s">
        <v>50</v>
      </c>
      <c r="B33" s="15" t="s">
        <v>33</v>
      </c>
      <c r="C33" s="12">
        <v>0</v>
      </c>
      <c r="D33" s="12">
        <v>0</v>
      </c>
      <c r="E33" s="12">
        <v>99430</v>
      </c>
      <c r="F33" s="4">
        <v>1.83141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214874.573634</v>
      </c>
      <c r="P33" s="27"/>
      <c r="Q33" s="30"/>
    </row>
    <row r="34" spans="1:17" s="6" customFormat="1" ht="90.75" customHeight="1">
      <c r="A34" s="1">
        <v>3</v>
      </c>
      <c r="B34" s="16" t="s">
        <v>58</v>
      </c>
      <c r="C34" s="5">
        <v>143000</v>
      </c>
      <c r="D34" s="17" t="s">
        <v>60</v>
      </c>
      <c r="E34" s="18"/>
      <c r="F34" s="18"/>
      <c r="G34" s="18"/>
      <c r="H34" s="18"/>
      <c r="I34" s="18"/>
      <c r="J34" s="18"/>
      <c r="K34" s="18"/>
      <c r="L34" s="18"/>
      <c r="M34" s="18"/>
      <c r="N34" s="19"/>
      <c r="O34" s="5"/>
      <c r="P34" s="5">
        <v>4.4</v>
      </c>
      <c r="Q34" s="5" t="s">
        <v>57</v>
      </c>
    </row>
    <row r="35" spans="1:17" s="6" customFormat="1" ht="90" customHeight="1">
      <c r="A35" s="1">
        <v>4</v>
      </c>
      <c r="B35" s="16" t="s">
        <v>59</v>
      </c>
      <c r="C35" s="5">
        <v>0</v>
      </c>
      <c r="D35" s="17" t="s">
        <v>60</v>
      </c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5"/>
      <c r="P35" s="5">
        <v>4.4</v>
      </c>
      <c r="Q35" s="5" t="s">
        <v>57</v>
      </c>
    </row>
    <row r="36" spans="1:17" ht="19.5" customHeight="1">
      <c r="A36" s="23">
        <v>5</v>
      </c>
      <c r="B36" s="20" t="s">
        <v>61</v>
      </c>
      <c r="C36" s="13" t="s">
        <v>62</v>
      </c>
      <c r="D36" s="13" t="s">
        <v>66</v>
      </c>
      <c r="E36" s="13" t="s">
        <v>66</v>
      </c>
      <c r="F36" s="13" t="s">
        <v>66</v>
      </c>
      <c r="G36" s="13" t="s">
        <v>66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3" t="s">
        <v>66</v>
      </c>
      <c r="P36" s="13" t="s">
        <v>66</v>
      </c>
      <c r="Q36" s="13" t="s">
        <v>66</v>
      </c>
    </row>
    <row r="37" spans="1:17" ht="19.5" customHeight="1">
      <c r="A37" s="24"/>
      <c r="B37" s="21"/>
      <c r="C37" s="4" t="s">
        <v>63</v>
      </c>
      <c r="D37" s="13" t="s">
        <v>66</v>
      </c>
      <c r="E37" s="13" t="s">
        <v>66</v>
      </c>
      <c r="F37" s="13" t="s">
        <v>66</v>
      </c>
      <c r="G37" s="13" t="s">
        <v>66</v>
      </c>
      <c r="H37" s="13" t="s">
        <v>66</v>
      </c>
      <c r="I37" s="13" t="s">
        <v>66</v>
      </c>
      <c r="J37" s="13" t="s">
        <v>66</v>
      </c>
      <c r="K37" s="13" t="s">
        <v>66</v>
      </c>
      <c r="L37" s="13" t="s">
        <v>66</v>
      </c>
      <c r="M37" s="13" t="s">
        <v>66</v>
      </c>
      <c r="N37" s="13" t="s">
        <v>66</v>
      </c>
      <c r="O37" s="13" t="s">
        <v>66</v>
      </c>
      <c r="P37" s="13" t="s">
        <v>66</v>
      </c>
      <c r="Q37" s="13" t="s">
        <v>66</v>
      </c>
    </row>
    <row r="38" spans="1:17" ht="19.5" customHeight="1">
      <c r="A38" s="24"/>
      <c r="B38" s="21"/>
      <c r="C38" s="4" t="s">
        <v>64</v>
      </c>
      <c r="D38" s="13" t="s">
        <v>66</v>
      </c>
      <c r="E38" s="13" t="s">
        <v>66</v>
      </c>
      <c r="F38" s="13" t="s">
        <v>66</v>
      </c>
      <c r="G38" s="13" t="s">
        <v>66</v>
      </c>
      <c r="H38" s="13" t="s">
        <v>66</v>
      </c>
      <c r="I38" s="13" t="s">
        <v>66</v>
      </c>
      <c r="J38" s="13" t="s">
        <v>66</v>
      </c>
      <c r="K38" s="13" t="s">
        <v>66</v>
      </c>
      <c r="L38" s="13" t="s">
        <v>66</v>
      </c>
      <c r="M38" s="13" t="s">
        <v>66</v>
      </c>
      <c r="N38" s="13" t="s">
        <v>66</v>
      </c>
      <c r="O38" s="13" t="s">
        <v>66</v>
      </c>
      <c r="P38" s="13" t="s">
        <v>66</v>
      </c>
      <c r="Q38" s="13" t="s">
        <v>66</v>
      </c>
    </row>
    <row r="39" spans="1:17" ht="19.5" customHeight="1">
      <c r="A39" s="25"/>
      <c r="B39" s="22"/>
      <c r="C39" s="4" t="s">
        <v>65</v>
      </c>
      <c r="D39" s="13" t="s">
        <v>66</v>
      </c>
      <c r="E39" s="13" t="s">
        <v>66</v>
      </c>
      <c r="F39" s="13" t="s">
        <v>66</v>
      </c>
      <c r="G39" s="13" t="s">
        <v>66</v>
      </c>
      <c r="H39" s="13" t="s">
        <v>66</v>
      </c>
      <c r="I39" s="13" t="s">
        <v>66</v>
      </c>
      <c r="J39" s="13" t="s">
        <v>66</v>
      </c>
      <c r="K39" s="13" t="s">
        <v>66</v>
      </c>
      <c r="L39" s="13" t="s">
        <v>66</v>
      </c>
      <c r="M39" s="13" t="s">
        <v>66</v>
      </c>
      <c r="N39" s="13" t="s">
        <v>66</v>
      </c>
      <c r="O39" s="13" t="s">
        <v>66</v>
      </c>
      <c r="P39" s="13" t="s">
        <v>66</v>
      </c>
      <c r="Q39" s="13" t="s">
        <v>66</v>
      </c>
    </row>
    <row r="41" spans="2:17" ht="30.75" customHeight="1">
      <c r="B41" s="26" t="s">
        <v>67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</sheetData>
  <sheetProtection/>
  <mergeCells count="20">
    <mergeCell ref="M4:N6"/>
    <mergeCell ref="B4:B7"/>
    <mergeCell ref="A4:A7"/>
    <mergeCell ref="O4:O6"/>
    <mergeCell ref="C4:D6"/>
    <mergeCell ref="E4:F6"/>
    <mergeCell ref="G4:H6"/>
    <mergeCell ref="I4:J6"/>
    <mergeCell ref="K4:L6"/>
    <mergeCell ref="P8:P20"/>
    <mergeCell ref="P21:P33"/>
    <mergeCell ref="P4:P6"/>
    <mergeCell ref="Q4:Q6"/>
    <mergeCell ref="Q8:Q20"/>
    <mergeCell ref="Q21:Q33"/>
    <mergeCell ref="D34:N34"/>
    <mergeCell ref="D35:N35"/>
    <mergeCell ref="B36:B39"/>
    <mergeCell ref="A36:A39"/>
    <mergeCell ref="B41:Q41"/>
  </mergeCells>
  <printOptions/>
  <pageMargins left="0.7" right="0.7" top="0.75" bottom="0.75" header="0.3" footer="0.3"/>
  <pageSetup horizontalDpi="180" verticalDpi="180" orientation="portrait" paperSize="9" r:id="rId1"/>
  <ignoredErrors>
    <ignoredError sqref="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2017-03-31T15:29:47Z</dcterms:modified>
  <cp:category/>
  <cp:version/>
  <cp:contentType/>
  <cp:contentStatus/>
</cp:coreProperties>
</file>