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</sheets>
  <definedNames>
    <definedName name="_xlnm.Print_Area" localSheetId="0">'Приложение 2'!$A$1:$G$84</definedName>
  </definedNames>
  <calcPr calcId="124519"/>
</workbook>
</file>

<file path=xl/calcChain.xml><?xml version="1.0" encoding="utf-8"?>
<calcChain xmlns="http://schemas.openxmlformats.org/spreadsheetml/2006/main">
  <c r="F27" i="1"/>
  <c r="F21"/>
  <c r="F20"/>
  <c r="F17" s="1"/>
  <c r="F37"/>
  <c r="F22"/>
  <c r="E66"/>
  <c r="E58"/>
  <c r="E59" s="1"/>
  <c r="E37" l="1"/>
  <c r="E32"/>
  <c r="E28"/>
  <c r="E27"/>
  <c r="E24" s="1"/>
  <c r="E22"/>
  <c r="E19"/>
  <c r="E17"/>
  <c r="E16" s="1"/>
  <c r="E15" l="1"/>
  <c r="F66"/>
  <c r="F62"/>
  <c r="F59"/>
  <c r="F49" l="1"/>
  <c r="F32"/>
  <c r="F28"/>
  <c r="F24"/>
  <c r="F16" s="1"/>
  <c r="I16" s="1"/>
  <c r="F19"/>
  <c r="F15" l="1"/>
  <c r="E49"/>
  <c r="F48" l="1"/>
  <c r="E48"/>
  <c r="I21"/>
  <c r="I24" l="1"/>
  <c r="H16"/>
</calcChain>
</file>

<file path=xl/sharedStrings.xml><?xml version="1.0" encoding="utf-8"?>
<sst xmlns="http://schemas.openxmlformats.org/spreadsheetml/2006/main" count="177" uniqueCount="121">
  <si>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</si>
  <si>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</si>
  <si>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</si>
  <si>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</si>
  <si>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</si>
  <si>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</si>
  <si>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</si>
  <si>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</si>
  <si>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</si>
  <si>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</si>
  <si>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</si>
  <si>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</si>
  <si>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</si>
  <si>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</si>
  <si>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</si>
  <si>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</si>
  <si>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</si>
  <si>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</si>
  <si>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</si>
  <si>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</si>
  <si>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</si>
  <si>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</si>
  <si>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</si>
  <si>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</si>
  <si>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</si>
  <si>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</si>
  <si>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</si>
  <si>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</si>
  <si>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</si>
  <si>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</si>
  <si>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</si>
  <si>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</si>
  <si>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</si>
  <si>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</si>
  <si>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</si>
  <si>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</si>
  <si>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</si>
  <si>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</si>
  <si>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</si>
  <si>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</si>
  <si>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</si>
  <si>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</si>
  <si>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</si>
  <si>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</si>
  <si>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</si>
  <si>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</si>
  <si>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</si>
  <si>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</si>
  <si>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</si>
  <si>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</si>
  <si>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</si>
  <si>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</si>
  <si>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</si>
  <si>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</si>
  <si>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</si>
  <si>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</si>
  <si>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</si>
  <si>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</si>
  <si>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</si>
  <si>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</si>
  <si>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</si>
  <si>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</si>
  <si>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</si>
  <si>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</si>
  <si>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</si>
  <si>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</si>
  <si>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</si>
  <si>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</si>
  <si>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</si>
  <si>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</si>
  <si>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</si>
  <si>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</si>
  <si>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</si>
  <si>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</si>
  <si>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</si>
  <si>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</si>
  <si>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</si>
  <si>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</si>
  <si>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</si>
  <si>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</si>
  <si>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</si>
  <si>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</si>
  <si>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</si>
  <si>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</si>
  <si>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</si>
  <si>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</si>
  <si>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</si>
  <si>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Приложение 2</t>
  </si>
  <si>
    <t>к приказу Федеральной службы по тарифам</t>
  </si>
  <si>
    <t>от 24 октября 2014 г. N 1831-э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</si>
  <si>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</si>
  <si>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</si>
  <si>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</si>
  <si>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</si>
  <si>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</si>
  <si>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</si>
  <si>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</si>
  <si>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</si>
  <si>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</si>
  <si>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</si>
  <si>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</si>
  <si>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</si>
  <si>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</si>
  <si>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</si>
  <si>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</si>
  <si>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</si>
  <si>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</si>
  <si>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</si>
  <si>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</si>
  <si>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</si>
  <si>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</si>
  <si>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млн.кВт.час.</t>
  </si>
  <si>
    <t>1.1.3.3.1.</t>
  </si>
  <si>
    <t>Долгосрочный период регулирования: 2015 - 2019 гг.</t>
  </si>
  <si>
    <t>прочие  расходы:  услуги банка</t>
  </si>
  <si>
    <t>в том числе общехозяйственные расходы (не учтенные в др.статьях прямым путем)</t>
  </si>
  <si>
    <t>Форма раскрытия информации (факт за 2015 год)</t>
  </si>
  <si>
    <t>2015 Год</t>
  </si>
  <si>
    <t>Оплата услуг ЗАО "ЭТК"</t>
  </si>
  <si>
    <t>ИНН: 550500237109</t>
  </si>
  <si>
    <r>
      <t xml:space="preserve">Наименование организации:  </t>
    </r>
    <r>
      <rPr>
        <b/>
        <i/>
        <sz val="11"/>
        <rFont val="Times New Roman"/>
        <family val="1"/>
        <charset val="204"/>
      </rPr>
      <t>ИП Кацман В.В.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</si>
</sst>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0"/>
  </numFmts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4" xfId="1" applyFont="1" applyFill="1" applyBorder="1" applyAlignment="1" applyProtection="1">
      <alignment vertical="top" wrapText="1"/>
    </xf>
    <xf numFmtId="0" fontId="2" fillId="0" borderId="0" xfId="0" applyFont="1"/>
    <xf numFmtId="0" fontId="3" fillId="2" borderId="4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4" xfId="1" applyFont="1" applyFill="1" applyBorder="1" applyAlignment="1" applyProtection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1" applyFont="1" applyAlignment="1" applyProtection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16" fontId="2" fillId="2" borderId="1" xfId="0" applyNumberFormat="1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523875</xdr:colOff>
      <xdr:row>50</xdr:row>
      <xdr:rowOff>9525</xdr:rowOff>
    </xdr:to>
    <xdr:sp macro="" textlink="">
      <xdr:nvSpPr>
        <xdr:cNvPr id="1025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552950" y="13106400"/>
          <a:ext cx="523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2"/>
  <sheetViews>
    <sheetView tabSelected="1" view="pageBreakPreview" zoomScaleSheetLayoutView="100" workbookViewId="0">
      <selection activeCell="B6" sqref="B6:F6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5" width="10.42578125" style="2" customWidth="1"/>
    <col min="6" max="6" width="10.28515625" style="2" customWidth="1"/>
    <col min="7" max="7" width="18" style="2" customWidth="1"/>
    <col min="8" max="16384" width="9.140625" style="2"/>
  </cols>
  <sheetData>
    <row r="1" spans="2:9">
      <c r="G1" s="20" t="s">
        <v>87</v>
      </c>
    </row>
    <row r="2" spans="2:9">
      <c r="G2" s="24" t="s">
        <v>88</v>
      </c>
    </row>
    <row r="3" spans="2:9">
      <c r="B3" s="21"/>
      <c r="C3" s="21"/>
      <c r="D3" s="21"/>
      <c r="E3" s="21"/>
      <c r="F3" s="21"/>
      <c r="G3" s="20" t="s">
        <v>89</v>
      </c>
    </row>
    <row r="4" spans="2:9">
      <c r="B4" s="21"/>
      <c r="C4" s="21"/>
      <c r="D4" s="21"/>
      <c r="E4" s="21"/>
      <c r="F4" s="21"/>
      <c r="G4" s="20"/>
    </row>
    <row r="5" spans="2:9">
      <c r="B5" s="44" t="s">
        <v>116</v>
      </c>
      <c r="C5" s="44"/>
      <c r="D5" s="44"/>
      <c r="E5" s="44"/>
      <c r="F5" s="44"/>
      <c r="G5" s="44"/>
    </row>
    <row r="6" spans="2:9" ht="51.75" customHeight="1">
      <c r="B6" s="26" t="s">
        <v>86</v>
      </c>
      <c r="C6" s="26"/>
      <c r="D6" s="26"/>
      <c r="E6" s="26"/>
      <c r="F6" s="26"/>
    </row>
    <row r="8" spans="2:9">
      <c r="C8" s="2" t="s">
        <v>120</v>
      </c>
    </row>
    <row r="9" spans="2:9">
      <c r="B9" s="22"/>
      <c r="C9" s="22" t="s">
        <v>119</v>
      </c>
    </row>
    <row r="10" spans="2:9">
      <c r="C10" s="22" t="s">
        <v>113</v>
      </c>
    </row>
    <row r="11" spans="2:9" ht="15.75" thickBot="1">
      <c r="C11" s="23"/>
    </row>
    <row r="12" spans="2:9" ht="15.75" thickBot="1">
      <c r="B12" s="31" t="s">
        <v>0</v>
      </c>
      <c r="C12" s="31" t="s">
        <v>1</v>
      </c>
      <c r="D12" s="31" t="s">
        <v>2</v>
      </c>
      <c r="E12" s="40" t="s">
        <v>117</v>
      </c>
      <c r="F12" s="41"/>
      <c r="G12" s="42" t="s">
        <v>3</v>
      </c>
    </row>
    <row r="13" spans="2:9" ht="15.75" thickBot="1">
      <c r="B13" s="33"/>
      <c r="C13" s="33"/>
      <c r="D13" s="33"/>
      <c r="E13" s="3" t="s">
        <v>4</v>
      </c>
      <c r="F13" s="3" t="s">
        <v>5</v>
      </c>
      <c r="G13" s="43"/>
    </row>
    <row r="14" spans="2:9" ht="15.75" thickBot="1">
      <c r="B14" s="4" t="s">
        <v>6</v>
      </c>
      <c r="C14" s="5" t="s">
        <v>7</v>
      </c>
      <c r="D14" s="6" t="s">
        <v>8</v>
      </c>
      <c r="E14" s="6" t="s">
        <v>8</v>
      </c>
      <c r="F14" s="6" t="s">
        <v>8</v>
      </c>
      <c r="G14" s="6" t="s">
        <v>8</v>
      </c>
    </row>
    <row r="15" spans="2:9" ht="30.75" thickBot="1">
      <c r="B15" s="4">
        <v>1</v>
      </c>
      <c r="C15" s="5" t="s">
        <v>9</v>
      </c>
      <c r="D15" s="6" t="s">
        <v>10</v>
      </c>
      <c r="E15" s="5">
        <f>E16+E32-38.02-28.91+E49</f>
        <v>2810.5400000000004</v>
      </c>
      <c r="F15" s="5">
        <f>F16+F32+F49</f>
        <v>10068.2962018542</v>
      </c>
      <c r="G15" s="5"/>
    </row>
    <row r="16" spans="2:9" ht="30.75" thickBot="1">
      <c r="B16" s="7" t="s">
        <v>90</v>
      </c>
      <c r="C16" s="5" t="s">
        <v>11</v>
      </c>
      <c r="D16" s="6" t="s">
        <v>10</v>
      </c>
      <c r="E16" s="5">
        <f>E17+E22+E24+E28</f>
        <v>1853.5700000000002</v>
      </c>
      <c r="F16" s="5">
        <f>F17+F22+F24</f>
        <v>6730.28</v>
      </c>
      <c r="G16" s="5"/>
      <c r="H16" s="2">
        <f>E17+E22+E24</f>
        <v>1830.63</v>
      </c>
      <c r="I16" s="2">
        <f>F16-F22+F23-F28</f>
        <v>5908.5599999999986</v>
      </c>
    </row>
    <row r="17" spans="2:9" ht="30.75" thickBot="1">
      <c r="B17" s="8" t="s">
        <v>91</v>
      </c>
      <c r="C17" s="5" t="s">
        <v>12</v>
      </c>
      <c r="D17" s="6" t="s">
        <v>10</v>
      </c>
      <c r="E17" s="5">
        <f>E18++E20</f>
        <v>425.94</v>
      </c>
      <c r="F17" s="5">
        <f>F18+F20</f>
        <v>4501.91</v>
      </c>
      <c r="G17" s="5"/>
    </row>
    <row r="18" spans="2:9" ht="30.75" thickBot="1">
      <c r="B18" s="4" t="s">
        <v>13</v>
      </c>
      <c r="C18" s="5" t="s">
        <v>14</v>
      </c>
      <c r="D18" s="6" t="s">
        <v>10</v>
      </c>
      <c r="E18" s="5">
        <v>0</v>
      </c>
      <c r="F18" s="5">
        <v>323.35000000000002</v>
      </c>
      <c r="G18" s="5"/>
    </row>
    <row r="19" spans="2:9" ht="30.75" thickBot="1">
      <c r="B19" s="4" t="s">
        <v>15</v>
      </c>
      <c r="C19" s="5" t="s">
        <v>16</v>
      </c>
      <c r="D19" s="6" t="s">
        <v>10</v>
      </c>
      <c r="E19" s="5">
        <f>E18</f>
        <v>0</v>
      </c>
      <c r="F19" s="5">
        <f>F18</f>
        <v>323.35000000000002</v>
      </c>
      <c r="G19" s="5"/>
    </row>
    <row r="20" spans="2:9" ht="45.75" thickBot="1">
      <c r="B20" s="4" t="s">
        <v>17</v>
      </c>
      <c r="C20" s="5" t="s">
        <v>18</v>
      </c>
      <c r="D20" s="6" t="s">
        <v>10</v>
      </c>
      <c r="E20" s="5">
        <v>425.94</v>
      </c>
      <c r="F20" s="5">
        <f>F21</f>
        <v>4178.5599999999995</v>
      </c>
      <c r="G20" s="5"/>
    </row>
    <row r="21" spans="2:9" ht="30.75" thickBot="1">
      <c r="B21" s="4" t="s">
        <v>19</v>
      </c>
      <c r="C21" s="5" t="s">
        <v>20</v>
      </c>
      <c r="D21" s="6" t="s">
        <v>10</v>
      </c>
      <c r="E21" s="5">
        <v>425.94</v>
      </c>
      <c r="F21" s="5">
        <f>4.41+4174.15</f>
        <v>4178.5599999999995</v>
      </c>
      <c r="G21" s="5"/>
      <c r="I21" s="2">
        <f>296.56+F24+F32-20.52-91.06-F36</f>
        <v>3400.5552000000002</v>
      </c>
    </row>
    <row r="22" spans="2:9" ht="30.75" thickBot="1">
      <c r="B22" s="8" t="s">
        <v>92</v>
      </c>
      <c r="C22" s="5" t="s">
        <v>21</v>
      </c>
      <c r="D22" s="6" t="s">
        <v>10</v>
      </c>
      <c r="E22" s="5">
        <f>E23+525.82</f>
        <v>1132.47</v>
      </c>
      <c r="F22" s="5">
        <f>F23+786.33</f>
        <v>1674.73</v>
      </c>
      <c r="G22" s="5"/>
    </row>
    <row r="23" spans="2:9" ht="30.75" thickBot="1">
      <c r="B23" s="4" t="s">
        <v>22</v>
      </c>
      <c r="C23" s="5" t="s">
        <v>20</v>
      </c>
      <c r="D23" s="6" t="s">
        <v>10</v>
      </c>
      <c r="E23" s="5">
        <v>606.65</v>
      </c>
      <c r="F23" s="5">
        <v>888.4</v>
      </c>
      <c r="G23" s="5"/>
    </row>
    <row r="24" spans="2:9" ht="30.75" thickBot="1">
      <c r="B24" s="8" t="s">
        <v>93</v>
      </c>
      <c r="C24" s="5" t="s">
        <v>23</v>
      </c>
      <c r="D24" s="6" t="s">
        <v>10</v>
      </c>
      <c r="E24" s="5">
        <f>SUM(E25:E27)</f>
        <v>272.21999999999997</v>
      </c>
      <c r="F24" s="5">
        <f>SUM(F25:F27)</f>
        <v>553.6400000000001</v>
      </c>
      <c r="G24" s="5"/>
      <c r="I24" s="2">
        <f>525.82+E24+159.32</f>
        <v>957.3599999999999</v>
      </c>
    </row>
    <row r="25" spans="2:9" ht="30.75" thickBot="1">
      <c r="B25" s="4" t="s">
        <v>24</v>
      </c>
      <c r="C25" s="5" t="s">
        <v>25</v>
      </c>
      <c r="D25" s="6" t="s">
        <v>10</v>
      </c>
      <c r="E25" s="5">
        <v>0</v>
      </c>
      <c r="F25" s="5">
        <v>0</v>
      </c>
      <c r="G25" s="5"/>
    </row>
    <row r="26" spans="2:9" ht="30.75" thickBot="1">
      <c r="B26" s="4" t="s">
        <v>26</v>
      </c>
      <c r="C26" s="5" t="s">
        <v>27</v>
      </c>
      <c r="D26" s="6" t="s">
        <v>10</v>
      </c>
      <c r="E26" s="5">
        <v>14.4</v>
      </c>
      <c r="F26" s="5">
        <v>25.726459999999999</v>
      </c>
      <c r="G26" s="5"/>
    </row>
    <row r="27" spans="2:9" ht="30.75" thickBot="1">
      <c r="B27" s="4" t="s">
        <v>28</v>
      </c>
      <c r="C27" s="5" t="s">
        <v>115</v>
      </c>
      <c r="D27" s="6" t="s">
        <v>10</v>
      </c>
      <c r="E27" s="5">
        <f>820.98-14.4-525.82-E29</f>
        <v>257.82</v>
      </c>
      <c r="F27" s="9">
        <f>1300.17-F26+4.41+F28-786.33</f>
        <v>527.91354000000013</v>
      </c>
      <c r="G27" s="5"/>
    </row>
    <row r="28" spans="2:9" ht="30.75" thickBot="1">
      <c r="B28" s="4" t="s">
        <v>28</v>
      </c>
      <c r="C28" s="10" t="s">
        <v>29</v>
      </c>
      <c r="D28" s="6" t="s">
        <v>10</v>
      </c>
      <c r="E28" s="5">
        <f>SUM(E29:E29)</f>
        <v>22.94</v>
      </c>
      <c r="F28" s="5">
        <f>SUM(F29:F29)</f>
        <v>35.39</v>
      </c>
      <c r="G28" s="5"/>
    </row>
    <row r="29" spans="2:9" ht="30.75" thickBot="1">
      <c r="B29" s="4" t="s">
        <v>112</v>
      </c>
      <c r="C29" s="1" t="s">
        <v>114</v>
      </c>
      <c r="D29" s="6" t="s">
        <v>10</v>
      </c>
      <c r="E29" s="5">
        <v>22.94</v>
      </c>
      <c r="F29" s="5">
        <v>35.39</v>
      </c>
      <c r="G29" s="5"/>
    </row>
    <row r="30" spans="2:9" ht="30.75" thickBot="1">
      <c r="B30" s="8" t="s">
        <v>94</v>
      </c>
      <c r="C30" s="5" t="s">
        <v>30</v>
      </c>
      <c r="D30" s="6" t="s">
        <v>10</v>
      </c>
      <c r="E30" s="5">
        <v>0</v>
      </c>
      <c r="F30" s="5">
        <v>0</v>
      </c>
      <c r="G30" s="5"/>
    </row>
    <row r="31" spans="2:9" ht="30.75" thickBot="1">
      <c r="B31" s="8" t="s">
        <v>95</v>
      </c>
      <c r="C31" s="5" t="s">
        <v>31</v>
      </c>
      <c r="D31" s="6" t="s">
        <v>10</v>
      </c>
      <c r="E31" s="5">
        <v>0</v>
      </c>
      <c r="F31" s="5">
        <v>0</v>
      </c>
      <c r="G31" s="5"/>
    </row>
    <row r="32" spans="2:9" ht="30.75" thickBot="1">
      <c r="B32" s="7" t="s">
        <v>96</v>
      </c>
      <c r="C32" s="5" t="s">
        <v>32</v>
      </c>
      <c r="D32" s="6" t="s">
        <v>10</v>
      </c>
      <c r="E32" s="5">
        <f>SUM(E33:E46)</f>
        <v>833.90000000000009</v>
      </c>
      <c r="F32" s="5">
        <f>SUM(F33:F46)</f>
        <v>2877.9952000000003</v>
      </c>
      <c r="G32" s="5"/>
    </row>
    <row r="33" spans="2:7" ht="30.75" thickBot="1">
      <c r="B33" s="8" t="s">
        <v>97</v>
      </c>
      <c r="C33" s="5" t="s">
        <v>33</v>
      </c>
      <c r="D33" s="6" t="s">
        <v>10</v>
      </c>
      <c r="E33" s="5"/>
      <c r="F33" s="5">
        <v>1414.99</v>
      </c>
      <c r="G33" s="5"/>
    </row>
    <row r="34" spans="2:7" ht="30.75" thickBot="1">
      <c r="B34" s="8"/>
      <c r="C34" s="5" t="s">
        <v>118</v>
      </c>
      <c r="D34" s="6" t="s">
        <v>10</v>
      </c>
      <c r="E34" s="5"/>
      <c r="F34" s="5">
        <v>555.69000000000005</v>
      </c>
      <c r="G34" s="5"/>
    </row>
    <row r="35" spans="2:7" ht="30.75" thickBot="1">
      <c r="B35" s="8" t="s">
        <v>98</v>
      </c>
      <c r="C35" s="5" t="s">
        <v>34</v>
      </c>
      <c r="D35" s="6" t="s">
        <v>10</v>
      </c>
      <c r="E35" s="5"/>
      <c r="F35" s="5"/>
      <c r="G35" s="5"/>
    </row>
    <row r="36" spans="2:7" ht="30.75" thickBot="1">
      <c r="B36" s="8" t="s">
        <v>99</v>
      </c>
      <c r="C36" s="5" t="s">
        <v>35</v>
      </c>
      <c r="D36" s="6" t="s">
        <v>10</v>
      </c>
      <c r="E36" s="5">
        <v>235.8</v>
      </c>
      <c r="F36" s="5">
        <v>216.06</v>
      </c>
      <c r="G36" s="5"/>
    </row>
    <row r="37" spans="2:7" ht="19.5" customHeight="1" thickBot="1">
      <c r="B37" s="8" t="s">
        <v>100</v>
      </c>
      <c r="C37" s="5" t="s">
        <v>36</v>
      </c>
      <c r="D37" s="6" t="s">
        <v>10</v>
      </c>
      <c r="E37" s="5">
        <f>183.81</f>
        <v>183.81</v>
      </c>
      <c r="F37" s="9">
        <f>30.3*F23/100</f>
        <v>269.18520000000001</v>
      </c>
      <c r="G37" s="5"/>
    </row>
    <row r="38" spans="2:7" ht="45.75" thickBot="1">
      <c r="B38" s="8" t="s">
        <v>101</v>
      </c>
      <c r="C38" s="5" t="s">
        <v>37</v>
      </c>
      <c r="D38" s="6" t="s">
        <v>10</v>
      </c>
      <c r="E38" s="5">
        <v>0</v>
      </c>
      <c r="F38" s="5">
        <v>0</v>
      </c>
      <c r="G38" s="5"/>
    </row>
    <row r="39" spans="2:7" ht="30.75" thickBot="1">
      <c r="B39" s="8" t="s">
        <v>102</v>
      </c>
      <c r="C39" s="5" t="s">
        <v>38</v>
      </c>
      <c r="D39" s="6" t="s">
        <v>10</v>
      </c>
      <c r="E39" s="5">
        <v>414.29</v>
      </c>
      <c r="F39" s="5">
        <v>422.07</v>
      </c>
      <c r="G39" s="5"/>
    </row>
    <row r="40" spans="2:7" ht="30.75" thickBot="1">
      <c r="B40" s="8" t="s">
        <v>103</v>
      </c>
      <c r="C40" s="5" t="s">
        <v>39</v>
      </c>
      <c r="D40" s="6" t="s">
        <v>10</v>
      </c>
      <c r="E40" s="5">
        <v>0</v>
      </c>
      <c r="F40" s="5">
        <v>0</v>
      </c>
      <c r="G40" s="5"/>
    </row>
    <row r="41" spans="2:7" ht="30.75" thickBot="1">
      <c r="B41" s="8" t="s">
        <v>104</v>
      </c>
      <c r="C41" s="5" t="s">
        <v>40</v>
      </c>
      <c r="D41" s="6" t="s">
        <v>10</v>
      </c>
      <c r="E41" s="5">
        <v>0</v>
      </c>
      <c r="F41" s="5">
        <v>0</v>
      </c>
      <c r="G41" s="5"/>
    </row>
    <row r="42" spans="2:7" ht="30.75" thickBot="1">
      <c r="B42" s="8" t="s">
        <v>105</v>
      </c>
      <c r="C42" s="5" t="s">
        <v>41</v>
      </c>
      <c r="D42" s="6" t="s">
        <v>10</v>
      </c>
      <c r="E42" s="5">
        <v>0</v>
      </c>
      <c r="F42" s="5">
        <v>0</v>
      </c>
      <c r="G42" s="5"/>
    </row>
    <row r="43" spans="2:7" ht="60.75" thickBot="1">
      <c r="B43" s="8" t="s">
        <v>106</v>
      </c>
      <c r="C43" s="5" t="s">
        <v>42</v>
      </c>
      <c r="D43" s="6" t="s">
        <v>10</v>
      </c>
      <c r="E43" s="5">
        <v>0</v>
      </c>
      <c r="F43" s="5">
        <v>0</v>
      </c>
      <c r="G43" s="5"/>
    </row>
    <row r="44" spans="2:7" ht="30.75" thickBot="1">
      <c r="B44" s="4" t="s">
        <v>43</v>
      </c>
      <c r="C44" s="5" t="s">
        <v>44</v>
      </c>
      <c r="D44" s="6" t="s">
        <v>45</v>
      </c>
      <c r="E44" s="5">
        <v>0</v>
      </c>
      <c r="F44" s="5">
        <v>0</v>
      </c>
      <c r="G44" s="5"/>
    </row>
    <row r="45" spans="2:7" ht="105.75" thickBot="1">
      <c r="B45" s="8" t="s">
        <v>107</v>
      </c>
      <c r="C45" s="5" t="s">
        <v>46</v>
      </c>
      <c r="D45" s="6" t="s">
        <v>10</v>
      </c>
      <c r="E45" s="5">
        <v>0</v>
      </c>
      <c r="F45" s="5">
        <v>0</v>
      </c>
      <c r="G45" s="5"/>
    </row>
    <row r="46" spans="2:7" ht="30.75" thickBot="1">
      <c r="B46" s="8" t="s">
        <v>108</v>
      </c>
      <c r="C46" s="5" t="s">
        <v>47</v>
      </c>
      <c r="D46" s="6" t="s">
        <v>10</v>
      </c>
      <c r="E46" s="5">
        <v>0</v>
      </c>
      <c r="F46" s="5">
        <v>0</v>
      </c>
      <c r="G46" s="5"/>
    </row>
    <row r="47" spans="2:7" ht="45.75" thickBot="1">
      <c r="B47" s="7" t="s">
        <v>109</v>
      </c>
      <c r="C47" s="5" t="s">
        <v>48</v>
      </c>
      <c r="D47" s="6" t="s">
        <v>10</v>
      </c>
      <c r="E47" s="5">
        <v>0</v>
      </c>
      <c r="F47" s="5">
        <v>0</v>
      </c>
      <c r="G47" s="5"/>
    </row>
    <row r="48" spans="2:7" ht="30.75" thickBot="1">
      <c r="B48" s="4" t="s">
        <v>49</v>
      </c>
      <c r="C48" s="5" t="s">
        <v>50</v>
      </c>
      <c r="D48" s="6" t="s">
        <v>10</v>
      </c>
      <c r="E48" s="5">
        <f>E19+E23+E26</f>
        <v>621.04999999999995</v>
      </c>
      <c r="F48" s="5">
        <f>F19+F23+F26</f>
        <v>1237.4764600000001</v>
      </c>
      <c r="G48" s="5"/>
    </row>
    <row r="49" spans="2:7" ht="30.75" thickBot="1">
      <c r="B49" s="4" t="s">
        <v>51</v>
      </c>
      <c r="C49" s="5" t="s">
        <v>52</v>
      </c>
      <c r="D49" s="6" t="s">
        <v>10</v>
      </c>
      <c r="E49" s="5">
        <f>E50*E53*1000</f>
        <v>190</v>
      </c>
      <c r="F49" s="5">
        <f>F50*F53*1000</f>
        <v>460.02100185420005</v>
      </c>
      <c r="G49" s="5"/>
    </row>
    <row r="50" spans="2:7">
      <c r="B50" s="28" t="s">
        <v>90</v>
      </c>
      <c r="C50" s="11" t="s">
        <v>53</v>
      </c>
      <c r="D50" s="31" t="s">
        <v>111</v>
      </c>
      <c r="E50" s="12">
        <v>0.152</v>
      </c>
      <c r="F50" s="37">
        <v>0.26312600000000003</v>
      </c>
      <c r="G50" s="37"/>
    </row>
    <row r="51" spans="2:7">
      <c r="B51" s="29"/>
      <c r="C51" s="11"/>
      <c r="D51" s="32"/>
      <c r="E51" s="13"/>
      <c r="F51" s="38"/>
      <c r="G51" s="38"/>
    </row>
    <row r="52" spans="2:7" ht="15.75" thickBot="1">
      <c r="B52" s="30"/>
      <c r="C52" s="5" t="s">
        <v>54</v>
      </c>
      <c r="D52" s="33"/>
      <c r="E52" s="14"/>
      <c r="F52" s="39"/>
      <c r="G52" s="39"/>
    </row>
    <row r="53" spans="2:7">
      <c r="B53" s="28" t="s">
        <v>96</v>
      </c>
      <c r="C53" s="11" t="s">
        <v>53</v>
      </c>
      <c r="D53" s="31" t="s">
        <v>10</v>
      </c>
      <c r="E53" s="15">
        <v>1.25</v>
      </c>
      <c r="F53" s="34">
        <v>1.7482917</v>
      </c>
      <c r="G53" s="37"/>
    </row>
    <row r="54" spans="2:7">
      <c r="B54" s="29"/>
      <c r="C54" s="11"/>
      <c r="D54" s="32"/>
      <c r="E54" s="16"/>
      <c r="F54" s="35"/>
      <c r="G54" s="38"/>
    </row>
    <row r="55" spans="2:7" ht="45.75" thickBot="1">
      <c r="B55" s="30"/>
      <c r="C55" s="5" t="s">
        <v>55</v>
      </c>
      <c r="D55" s="33"/>
      <c r="E55" s="17"/>
      <c r="F55" s="36"/>
      <c r="G55" s="39"/>
    </row>
    <row r="56" spans="2:7" ht="60.75" thickBot="1">
      <c r="B56" s="4" t="s">
        <v>56</v>
      </c>
      <c r="C56" s="5" t="s">
        <v>57</v>
      </c>
      <c r="D56" s="6" t="s">
        <v>8</v>
      </c>
      <c r="E56" s="6" t="s">
        <v>8</v>
      </c>
      <c r="F56" s="6" t="s">
        <v>8</v>
      </c>
      <c r="G56" s="6" t="s">
        <v>8</v>
      </c>
    </row>
    <row r="57" spans="2:7" ht="15.75" thickBot="1">
      <c r="B57" s="4">
        <v>1</v>
      </c>
      <c r="C57" s="5" t="s">
        <v>58</v>
      </c>
      <c r="D57" s="6" t="s">
        <v>59</v>
      </c>
      <c r="E57" s="5">
        <v>11</v>
      </c>
      <c r="F57" s="5">
        <v>98</v>
      </c>
      <c r="G57" s="5"/>
    </row>
    <row r="58" spans="2:7" ht="15.75" thickBot="1">
      <c r="B58" s="4">
        <v>2</v>
      </c>
      <c r="C58" s="5" t="s">
        <v>60</v>
      </c>
      <c r="D58" s="6" t="s">
        <v>61</v>
      </c>
      <c r="E58" s="18">
        <f>0.63*5</f>
        <v>3.15</v>
      </c>
      <c r="F58" s="18">
        <v>16.670000000000002</v>
      </c>
      <c r="G58" s="5"/>
    </row>
    <row r="59" spans="2:7" ht="30.75" thickBot="1">
      <c r="B59" s="4" t="s">
        <v>62</v>
      </c>
      <c r="C59" s="5" t="s">
        <v>63</v>
      </c>
      <c r="D59" s="6" t="s">
        <v>61</v>
      </c>
      <c r="E59" s="18">
        <f>E58</f>
        <v>3.15</v>
      </c>
      <c r="F59" s="18">
        <f>F58</f>
        <v>16.670000000000002</v>
      </c>
      <c r="G59" s="5"/>
    </row>
    <row r="60" spans="2:7" ht="30.75" thickBot="1">
      <c r="B60" s="4">
        <v>3</v>
      </c>
      <c r="C60" s="5" t="s">
        <v>64</v>
      </c>
      <c r="D60" s="6" t="s">
        <v>65</v>
      </c>
      <c r="E60" s="5">
        <v>17.2</v>
      </c>
      <c r="F60" s="5">
        <v>78.400000000000006</v>
      </c>
      <c r="G60" s="5"/>
    </row>
    <row r="61" spans="2:7" ht="30.75" thickBot="1">
      <c r="B61" s="4" t="s">
        <v>66</v>
      </c>
      <c r="C61" s="5" t="s">
        <v>67</v>
      </c>
      <c r="D61" s="6" t="s">
        <v>65</v>
      </c>
      <c r="E61" s="5">
        <v>17.2</v>
      </c>
      <c r="F61" s="5">
        <v>57.9</v>
      </c>
      <c r="G61" s="5"/>
    </row>
    <row r="62" spans="2:7" ht="15.75" thickBot="1">
      <c r="B62" s="4">
        <v>4</v>
      </c>
      <c r="C62" s="5" t="s">
        <v>68</v>
      </c>
      <c r="D62" s="6" t="s">
        <v>65</v>
      </c>
      <c r="E62" s="5">
        <v>55.5</v>
      </c>
      <c r="F62" s="5">
        <f>F63</f>
        <v>552.5</v>
      </c>
      <c r="G62" s="5"/>
    </row>
    <row r="63" spans="2:7" ht="30.75" thickBot="1">
      <c r="B63" s="4" t="s">
        <v>69</v>
      </c>
      <c r="C63" s="5" t="s">
        <v>70</v>
      </c>
      <c r="D63" s="6" t="s">
        <v>65</v>
      </c>
      <c r="E63" s="5">
        <v>55.5</v>
      </c>
      <c r="F63" s="5">
        <v>552.5</v>
      </c>
      <c r="G63" s="5"/>
    </row>
    <row r="64" spans="2:7" ht="15.75" thickBot="1">
      <c r="B64" s="4">
        <v>5</v>
      </c>
      <c r="C64" s="5" t="s">
        <v>71</v>
      </c>
      <c r="D64" s="6" t="s">
        <v>72</v>
      </c>
      <c r="E64" s="5">
        <v>4.9269999999999996</v>
      </c>
      <c r="F64" s="5">
        <v>33.182000000000002</v>
      </c>
      <c r="G64" s="5"/>
    </row>
    <row r="65" spans="2:7" ht="30.75" thickBot="1">
      <c r="B65" s="4" t="s">
        <v>73</v>
      </c>
      <c r="C65" s="5" t="s">
        <v>74</v>
      </c>
      <c r="D65" s="6" t="s">
        <v>72</v>
      </c>
      <c r="E65" s="5">
        <v>4.9269999999999996</v>
      </c>
      <c r="F65" s="5">
        <v>16.535</v>
      </c>
      <c r="G65" s="5"/>
    </row>
    <row r="66" spans="2:7" ht="15.75" thickBot="1">
      <c r="B66" s="4">
        <v>6</v>
      </c>
      <c r="C66" s="5" t="s">
        <v>75</v>
      </c>
      <c r="D66" s="6" t="s">
        <v>76</v>
      </c>
      <c r="E66" s="19">
        <f>E65*100/E64</f>
        <v>100</v>
      </c>
      <c r="F66" s="19">
        <f>(F65-0.6)*100/F65</f>
        <v>96.37133353492591</v>
      </c>
      <c r="G66" s="5"/>
    </row>
    <row r="67" spans="2:7" ht="30.75" thickBot="1">
      <c r="B67" s="4">
        <v>7</v>
      </c>
      <c r="C67" s="5" t="s">
        <v>77</v>
      </c>
      <c r="D67" s="6" t="s">
        <v>10</v>
      </c>
      <c r="E67" s="5">
        <v>0</v>
      </c>
      <c r="F67" s="5">
        <v>0</v>
      </c>
      <c r="G67" s="5"/>
    </row>
    <row r="68" spans="2:7" ht="30.75" thickBot="1">
      <c r="B68" s="7" t="s">
        <v>110</v>
      </c>
      <c r="C68" s="5" t="s">
        <v>78</v>
      </c>
      <c r="D68" s="6" t="s">
        <v>10</v>
      </c>
      <c r="E68" s="5">
        <v>0</v>
      </c>
      <c r="F68" s="5">
        <v>0</v>
      </c>
      <c r="G68" s="5"/>
    </row>
    <row r="69" spans="2:7" ht="45.75" thickBot="1">
      <c r="B69" s="4">
        <v>8</v>
      </c>
      <c r="C69" s="10" t="s">
        <v>79</v>
      </c>
      <c r="D69" s="6" t="s">
        <v>76</v>
      </c>
      <c r="E69" s="5">
        <v>4.3099999999999996</v>
      </c>
      <c r="F69" s="6" t="s">
        <v>8</v>
      </c>
      <c r="G69" s="6" t="s">
        <v>8</v>
      </c>
    </row>
    <row r="72" spans="2:7">
      <c r="B72" s="2" t="s">
        <v>80</v>
      </c>
    </row>
    <row r="74" spans="2:7" ht="86.25" customHeight="1">
      <c r="B74" s="27" t="s">
        <v>81</v>
      </c>
      <c r="C74" s="25"/>
      <c r="D74" s="25"/>
      <c r="E74" s="25"/>
      <c r="F74" s="25"/>
      <c r="G74" s="25"/>
    </row>
    <row r="76" spans="2:7" ht="40.5" customHeight="1">
      <c r="B76" s="25" t="s">
        <v>82</v>
      </c>
      <c r="C76" s="25"/>
      <c r="D76" s="25"/>
      <c r="E76" s="25"/>
      <c r="F76" s="25"/>
      <c r="G76" s="25"/>
    </row>
    <row r="78" spans="2:7" ht="42" customHeight="1">
      <c r="B78" s="27" t="s">
        <v>83</v>
      </c>
      <c r="C78" s="25"/>
      <c r="D78" s="25"/>
      <c r="E78" s="25"/>
      <c r="F78" s="25"/>
      <c r="G78" s="25"/>
    </row>
    <row r="80" spans="2:7" ht="38.25" customHeight="1">
      <c r="B80" s="25" t="s">
        <v>84</v>
      </c>
      <c r="C80" s="25"/>
      <c r="D80" s="25"/>
      <c r="E80" s="25"/>
      <c r="F80" s="25"/>
      <c r="G80" s="25"/>
    </row>
    <row r="82" spans="2:7" ht="37.5" customHeight="1">
      <c r="B82" s="25" t="s">
        <v>85</v>
      </c>
      <c r="C82" s="25"/>
      <c r="D82" s="25"/>
      <c r="E82" s="25"/>
      <c r="F82" s="25"/>
      <c r="G82" s="25"/>
    </row>
  </sheetData>
  <mergeCells count="20">
    <mergeCell ref="D50:D52"/>
    <mergeCell ref="F50:F52"/>
    <mergeCell ref="G50:G52"/>
    <mergeCell ref="B5:G5"/>
    <mergeCell ref="B82:G82"/>
    <mergeCell ref="B6:F6"/>
    <mergeCell ref="B74:G74"/>
    <mergeCell ref="B76:G76"/>
    <mergeCell ref="B78:G78"/>
    <mergeCell ref="B80:G80"/>
    <mergeCell ref="B53:B55"/>
    <mergeCell ref="D53:D55"/>
    <mergeCell ref="F53:F55"/>
    <mergeCell ref="G53:G55"/>
    <mergeCell ref="B12:B13"/>
    <mergeCell ref="C12:C13"/>
    <mergeCell ref="D12:D13"/>
    <mergeCell ref="E12:F12"/>
    <mergeCell ref="G12:G13"/>
    <mergeCell ref="B50:B52"/>
  </mergeCells>
  <hyperlinks>
    <hyperlink ref="G12" r:id="rId1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E13" r:id="rId2" location="block_211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111"/>
    <hyperlink ref="F13" r:id="rId3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C69" r:id="rId4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B74" r:id="rId5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8" r:id="rId6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2" r:id="rId7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C28" r:id="rId8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</hyperlinks>
  <pageMargins left="0.7" right="0.7" top="0.75" bottom="0.75" header="0.3" footer="0.3"/>
  <pageSetup paperSize="9" scale="79" orientation="portrait" horizontalDpi="180" verticalDpi="180" r:id="rId9"/>
  <rowBreaks count="1" manualBreakCount="1">
    <brk id="66" max="6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2016-04-23T11:41:07Z</dcterms:modified>
</cp:coreProperties>
</file>